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F:\VAB3D_Leitung\Campus\"/>
    </mc:Choice>
  </mc:AlternateContent>
  <xr:revisionPtr revIDLastSave="0" documentId="13_ncr:1_{47D1EE28-757D-47DF-9DBB-716E650E13AF}" xr6:coauthVersionLast="47" xr6:coauthVersionMax="47" xr10:uidLastSave="{00000000-0000-0000-0000-000000000000}"/>
  <workbookProtection workbookAlgorithmName="SHA-512" workbookHashValue="gdFcO8XsEaV3VGiwkCEAEf1pLDbjZOyTjIdfcoBsFZGFYfJTwdY1+JXqFXUIX4Z18h4sez1ZbO0ktwS5OhsDWg==" workbookSaltValue="bBySCYxAbNR4qs4DDgPoNA==" workbookSpinCount="100000" lockStructure="1"/>
  <bookViews>
    <workbookView xWindow="28680" yWindow="-120" windowWidth="29040" windowHeight="17520" tabRatio="760" firstSheet="1" activeTab="1" xr2:uid="{9DD0887D-45A4-4E3B-92DF-2E8E249E42F3}"/>
  </bookViews>
  <sheets>
    <sheet name="Übersicht" sheetId="10" state="hidden" r:id="rId1"/>
    <sheet name="Buchungstool" sheetId="11" r:id="rId2"/>
    <sheet name="Input Buchungstool " sheetId="15" state="hidden" r:id="rId3"/>
    <sheet name="Input Raummiete" sheetId="6" state="hidden" r:id="rId4"/>
    <sheet name="Input Marktdaten" sheetId="16" state="hidden" r:id="rId5"/>
    <sheet name="Input Conferencing Services" sheetId="2" state="hidden" r:id="rId6"/>
    <sheet name="Input Zusatzangebote" sheetId="3" state="hidden" r:id="rId7"/>
    <sheet name="Raumplan" sheetId="4" state="hidden" r:id="rId8"/>
    <sheet name="Belegungsplan" sheetId="18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1" l="1"/>
  <c r="U10" i="11" s="1"/>
  <c r="L11" i="11"/>
  <c r="L12" i="11"/>
  <c r="L13" i="11"/>
  <c r="L14" i="11"/>
  <c r="U14" i="11" s="1"/>
  <c r="L15" i="11"/>
  <c r="U15" i="11" s="1"/>
  <c r="L16" i="11"/>
  <c r="L17" i="11"/>
  <c r="L18" i="11"/>
  <c r="U18" i="11" s="1"/>
  <c r="L9" i="11"/>
  <c r="U16" i="11"/>
  <c r="U17" i="11"/>
  <c r="T8" i="11"/>
  <c r="T7" i="11" l="1"/>
  <c r="U11" i="11"/>
  <c r="U12" i="11"/>
  <c r="U13" i="11"/>
  <c r="J8" i="11"/>
  <c r="U9" i="11" s="1"/>
  <c r="J7" i="11"/>
  <c r="B20" i="11" l="1"/>
  <c r="C13" i="2"/>
  <c r="C7" i="2"/>
  <c r="I8" i="11" l="1"/>
  <c r="I7" i="11"/>
  <c r="O7" i="11"/>
  <c r="E7" i="2"/>
  <c r="E23" i="2" l="1"/>
  <c r="F23" i="2" s="1"/>
  <c r="H23" i="10" s="1"/>
  <c r="D17" i="15" s="1"/>
  <c r="P8" i="11" s="1"/>
  <c r="P7" i="11"/>
  <c r="A369" i="18" l="1"/>
  <c r="A371" i="18" s="1"/>
  <c r="C9" i="6" l="1"/>
  <c r="L372" i="18"/>
  <c r="I372" i="18"/>
  <c r="K372" i="18"/>
  <c r="J372" i="18"/>
  <c r="H372" i="18"/>
  <c r="G372" i="18"/>
  <c r="F372" i="18"/>
  <c r="E372" i="18"/>
  <c r="D372" i="18"/>
  <c r="D373" i="18" s="1"/>
  <c r="D374" i="18" s="1"/>
  <c r="K7" i="11" l="1"/>
  <c r="K8" i="11"/>
  <c r="G10" i="10"/>
  <c r="D10" i="10"/>
  <c r="J37" i="6"/>
  <c r="C8" i="15"/>
  <c r="G8" i="11" s="1"/>
  <c r="C9" i="15"/>
  <c r="H8" i="11" s="1"/>
  <c r="C7" i="15"/>
  <c r="F8" i="11" s="1"/>
  <c r="B43" i="10"/>
  <c r="C43" i="10"/>
  <c r="D43" i="10"/>
  <c r="E43" i="10"/>
  <c r="B44" i="10"/>
  <c r="C44" i="10"/>
  <c r="D44" i="10"/>
  <c r="E44" i="10"/>
  <c r="B45" i="10"/>
  <c r="C45" i="10"/>
  <c r="D45" i="10"/>
  <c r="E45" i="10"/>
  <c r="B46" i="10"/>
  <c r="C46" i="10"/>
  <c r="D46" i="10"/>
  <c r="E46" i="10"/>
  <c r="B47" i="10"/>
  <c r="C47" i="10"/>
  <c r="D47" i="10"/>
  <c r="E47" i="10"/>
  <c r="B48" i="10"/>
  <c r="C48" i="10"/>
  <c r="D48" i="10"/>
  <c r="E48" i="10"/>
  <c r="B49" i="10"/>
  <c r="C49" i="10"/>
  <c r="D49" i="10"/>
  <c r="E49" i="10"/>
  <c r="B50" i="10"/>
  <c r="C50" i="10"/>
  <c r="D50" i="10"/>
  <c r="E50" i="10"/>
  <c r="B51" i="10"/>
  <c r="C51" i="10"/>
  <c r="D51" i="10"/>
  <c r="E51" i="10"/>
  <c r="B52" i="10"/>
  <c r="C52" i="10"/>
  <c r="D52" i="10"/>
  <c r="E52" i="10"/>
  <c r="C42" i="10"/>
  <c r="D42" i="10"/>
  <c r="E42" i="10"/>
  <c r="B42" i="10"/>
  <c r="B31" i="10"/>
  <c r="C31" i="10"/>
  <c r="D31" i="10"/>
  <c r="E31" i="10"/>
  <c r="B32" i="10"/>
  <c r="C32" i="10"/>
  <c r="D32" i="10"/>
  <c r="E32" i="10"/>
  <c r="B33" i="10"/>
  <c r="C33" i="10"/>
  <c r="D33" i="10"/>
  <c r="E33" i="10"/>
  <c r="B34" i="10"/>
  <c r="C34" i="10"/>
  <c r="D34" i="10"/>
  <c r="E34" i="10"/>
  <c r="B35" i="10"/>
  <c r="C35" i="10"/>
  <c r="D35" i="10"/>
  <c r="E35" i="10"/>
  <c r="B36" i="10"/>
  <c r="C36" i="10"/>
  <c r="D36" i="10"/>
  <c r="E36" i="10"/>
  <c r="B37" i="10"/>
  <c r="C37" i="10"/>
  <c r="D37" i="10"/>
  <c r="E37" i="10"/>
  <c r="B38" i="10"/>
  <c r="C38" i="10"/>
  <c r="D38" i="10"/>
  <c r="E38" i="10"/>
  <c r="B39" i="10"/>
  <c r="C39" i="10"/>
  <c r="D39" i="10"/>
  <c r="E39" i="10"/>
  <c r="C30" i="10"/>
  <c r="D30" i="10"/>
  <c r="E30" i="10"/>
  <c r="B30" i="10"/>
  <c r="S7" i="11"/>
  <c r="R7" i="11"/>
  <c r="Q7" i="11"/>
  <c r="N7" i="11"/>
  <c r="M7" i="11"/>
  <c r="L7" i="11"/>
  <c r="H7" i="11"/>
  <c r="G7" i="11"/>
  <c r="F7" i="11"/>
  <c r="D8" i="10"/>
  <c r="D9" i="10"/>
  <c r="D7" i="10"/>
  <c r="W11" i="2"/>
  <c r="E19" i="2"/>
  <c r="E21" i="2"/>
  <c r="F21" i="2" s="1"/>
  <c r="E22" i="2"/>
  <c r="W8" i="2"/>
  <c r="W9" i="2"/>
  <c r="W10" i="2"/>
  <c r="W13" i="2"/>
  <c r="W19" i="2"/>
  <c r="J36" i="6"/>
  <c r="J35" i="6"/>
  <c r="J34" i="6"/>
  <c r="F35" i="16"/>
  <c r="F25" i="16"/>
  <c r="F11" i="16"/>
  <c r="F15" i="16" s="1"/>
  <c r="H21" i="10" l="1"/>
  <c r="D20" i="15" s="1"/>
  <c r="R8" i="11" s="1"/>
  <c r="H20" i="10"/>
  <c r="D19" i="15" s="1"/>
  <c r="Q8" i="11" s="1"/>
  <c r="V21" i="2"/>
  <c r="V19" i="2"/>
  <c r="X19" i="2" s="1"/>
  <c r="D9" i="15"/>
  <c r="D7" i="15"/>
  <c r="D8" i="15"/>
  <c r="U14" i="2"/>
  <c r="W14" i="2" s="1"/>
  <c r="U7" i="2"/>
  <c r="W7" i="2" s="1"/>
  <c r="C11" i="2"/>
  <c r="E11" i="2" l="1"/>
  <c r="F11" i="2" s="1"/>
  <c r="E12" i="2"/>
  <c r="F12" i="2" s="1"/>
  <c r="V11" i="2" l="1"/>
  <c r="X11" i="2" s="1"/>
  <c r="E9" i="10"/>
  <c r="F9" i="10" s="1"/>
  <c r="E8" i="10"/>
  <c r="F8" i="10" s="1"/>
  <c r="E7" i="10"/>
  <c r="E10" i="10"/>
  <c r="H9" i="10"/>
  <c r="I9" i="10" s="1"/>
  <c r="H10" i="10"/>
  <c r="H7" i="10"/>
  <c r="H8" i="10"/>
  <c r="I8" i="10" s="1"/>
  <c r="V12" i="2"/>
  <c r="C17" i="10"/>
  <c r="C18" i="10"/>
  <c r="C21" i="10"/>
  <c r="C22" i="10"/>
  <c r="C23" i="10"/>
  <c r="C24" i="10"/>
  <c r="C16" i="10"/>
  <c r="B23" i="10"/>
  <c r="B24" i="10"/>
  <c r="B17" i="10"/>
  <c r="B18" i="10"/>
  <c r="B19" i="10"/>
  <c r="B20" i="10"/>
  <c r="B21" i="10"/>
  <c r="B22" i="10"/>
  <c r="B16" i="10"/>
  <c r="D13" i="15" l="1"/>
  <c r="F7" i="10"/>
  <c r="C13" i="15"/>
  <c r="L8" i="11" s="1"/>
  <c r="I7" i="10"/>
  <c r="F22" i="2"/>
  <c r="H22" i="10" s="1"/>
  <c r="C21" i="6"/>
  <c r="C20" i="6"/>
  <c r="C19" i="10" s="1"/>
  <c r="E8" i="2"/>
  <c r="F8" i="2" s="1"/>
  <c r="V8" i="2" s="1"/>
  <c r="X8" i="2" s="1"/>
  <c r="E9" i="2"/>
  <c r="F9" i="2" s="1"/>
  <c r="V9" i="2" s="1"/>
  <c r="X9" i="2" s="1"/>
  <c r="E10" i="2"/>
  <c r="F10" i="2" s="1"/>
  <c r="V10" i="2" s="1"/>
  <c r="X10" i="2" s="1"/>
  <c r="E16" i="2"/>
  <c r="F16" i="2" s="1"/>
  <c r="H19" i="10" s="1"/>
  <c r="E17" i="2"/>
  <c r="F17" i="2" s="1"/>
  <c r="V17" i="2" s="1"/>
  <c r="E20" i="2"/>
  <c r="F20" i="2" s="1"/>
  <c r="V20" i="2" s="1"/>
  <c r="E13" i="2"/>
  <c r="F13" i="2" s="1"/>
  <c r="H17" i="10" s="1"/>
  <c r="E14" i="2"/>
  <c r="F14" i="2" s="1"/>
  <c r="H18" i="10" s="1"/>
  <c r="F7" i="2"/>
  <c r="H16" i="10" l="1"/>
  <c r="D14" i="15" s="1"/>
  <c r="M8" i="11" s="1"/>
  <c r="V22" i="2"/>
  <c r="D21" i="15"/>
  <c r="S8" i="11" s="1"/>
  <c r="D15" i="15"/>
  <c r="N8" i="11" s="1"/>
  <c r="V13" i="2"/>
  <c r="X13" i="2" s="1"/>
  <c r="D16" i="15"/>
  <c r="O8" i="11" s="1"/>
  <c r="V14" i="2"/>
  <c r="X14" i="2" s="1"/>
  <c r="D18" i="15"/>
  <c r="V16" i="2"/>
  <c r="V7" i="2"/>
  <c r="X7" i="2" s="1"/>
  <c r="C20" i="10"/>
  <c r="C26" i="6"/>
  <c r="C37" i="6" l="1"/>
  <c r="I34" i="6"/>
  <c r="F37" i="6"/>
  <c r="E37" i="6"/>
  <c r="C34" i="6"/>
  <c r="I37" i="6"/>
  <c r="H37" i="6"/>
  <c r="G37" i="6"/>
  <c r="D37" i="6"/>
  <c r="D34" i="6"/>
  <c r="E34" i="6"/>
  <c r="I35" i="6"/>
  <c r="F34" i="6"/>
  <c r="H35" i="6"/>
  <c r="D36" i="6"/>
  <c r="F35" i="6"/>
  <c r="E35" i="6"/>
  <c r="G36" i="6"/>
  <c r="F36" i="6"/>
  <c r="H34" i="6"/>
  <c r="D35" i="6"/>
  <c r="H36" i="6"/>
  <c r="C35" i="6"/>
  <c r="C36" i="6"/>
  <c r="I36" i="6"/>
  <c r="G35" i="6"/>
  <c r="E36" i="6"/>
  <c r="G34" i="6"/>
  <c r="U19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Kasper, Karsten (VAA3D)</author>
  </authors>
  <commentList>
    <comment ref="N7" authorId="0" shapeId="0" xr:uid="{79282542-16D7-466D-8012-66DB823195DB}">
      <text>
        <r>
          <rPr>
            <sz val="9"/>
            <color indexed="81"/>
            <rFont val="Segoe UI"/>
            <family val="2"/>
          </rPr>
          <t>Menü:
Starter - Suppe | Salate | Vorspeise
Main - vegan/vegetarisch | Fleisch/Fisch
Dessert - Sweets | Gebäck</t>
        </r>
      </text>
    </comment>
    <comment ref="O7" authorId="0" shapeId="0" xr:uid="{354D6476-E8DB-4778-804C-AAA455F5A98B}">
      <text>
        <r>
          <rPr>
            <sz val="9"/>
            <color indexed="81"/>
            <rFont val="Segoe UI"/>
            <family val="2"/>
          </rPr>
          <t xml:space="preserve">
Cookies | Kuchen | Muffins | Laugengebäck | Nüsse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Kasper, Karsten (VAA3D)</author>
  </authors>
  <commentList>
    <comment ref="H81" authorId="0" shapeId="0" xr:uid="{33041D07-771B-4D62-B691-3C65D31D3F9D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Gr. Raum NOTWENDIG wegen Einarbeitung mehrerer Trainer
IT-Raum???</t>
        </r>
      </text>
    </comment>
    <comment ref="K93" authorId="0" shapeId="0" xr:uid="{3BBC1967-EC8C-4F67-9A58-06AA02C519A6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Als Gruppenraum</t>
        </r>
      </text>
    </comment>
    <comment ref="K94" authorId="0" shapeId="0" xr:uid="{EFD38A4E-64F8-4BEC-85DD-6FE77934CE7E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Als Gruppenraum</t>
        </r>
      </text>
    </comment>
    <comment ref="K95" authorId="0" shapeId="0" xr:uid="{E853D1EF-0481-43DF-9983-20B49A733E2C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Als Gruppenraum</t>
        </r>
      </text>
    </comment>
    <comment ref="K96" authorId="0" shapeId="0" xr:uid="{435B93E0-920B-4F39-84D7-37AE9A1E7065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Als Gruppenraum</t>
        </r>
      </text>
    </comment>
    <comment ref="K97" authorId="0" shapeId="0" xr:uid="{1444F680-F760-4C73-9DEB-8C20C10AD756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Als Gruppenraum</t>
        </r>
      </text>
    </comment>
    <comment ref="H128" authorId="0" shapeId="0" xr:uid="{33F39EC5-C425-4EAE-97A1-382D51E3B4AF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Als Gruppenraum, weil alles belegt</t>
        </r>
      </text>
    </comment>
    <comment ref="H129" authorId="0" shapeId="0" xr:uid="{50F9FDB7-1E49-4D8D-8E33-894A70377A8C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Als Gruppenraum, weil alles belegt</t>
        </r>
      </text>
    </comment>
    <comment ref="I129" authorId="0" shapeId="0" xr:uid="{AA7C94BE-B285-4DC3-A92D-210315108020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Gruppenraum fehlt</t>
        </r>
      </text>
    </comment>
    <comment ref="H130" authorId="0" shapeId="0" xr:uid="{2A5A8EB4-B997-4104-A919-351C705BFF98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Als Gruppenraum, weil alles belegt</t>
        </r>
      </text>
    </comment>
    <comment ref="H131" authorId="0" shapeId="0" xr:uid="{E47C2F90-F21E-4F4F-ABE4-D1DA39B18191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Als Gruppenraum, weil alles belegt</t>
        </r>
      </text>
    </comment>
    <comment ref="H132" authorId="0" shapeId="0" xr:uid="{863E019A-7B2C-4707-AB85-8DFA161B43CF}">
      <text>
        <r>
          <rPr>
            <b/>
            <sz val="9"/>
            <color indexed="81"/>
            <rFont val="Segoe UI"/>
            <family val="2"/>
          </rPr>
          <t>Kasper, Karsten (VAA3D):</t>
        </r>
        <r>
          <rPr>
            <sz val="9"/>
            <color indexed="81"/>
            <rFont val="Segoe UI"/>
            <family val="2"/>
          </rPr>
          <t xml:space="preserve">
Als Gruppenraum, weil alles belegt</t>
        </r>
      </text>
    </comment>
  </commentList>
</comments>
</file>

<file path=xl/sharedStrings.xml><?xml version="1.0" encoding="utf-8"?>
<sst xmlns="http://schemas.openxmlformats.org/spreadsheetml/2006/main" count="1528" uniqueCount="473">
  <si>
    <t>Einzelpositionen</t>
  </si>
  <si>
    <t>Marge</t>
  </si>
  <si>
    <t>Preis</t>
  </si>
  <si>
    <t>Frühstück</t>
  </si>
  <si>
    <t>Kaltgetränke (Fancy)</t>
  </si>
  <si>
    <t>Kaltgetränke (Standard)</t>
  </si>
  <si>
    <t>Abendessen</t>
  </si>
  <si>
    <t>Tagungsmedien</t>
  </si>
  <si>
    <t>Heißgetränke (ganzer Tag)</t>
  </si>
  <si>
    <t>Übernachtung</t>
  </si>
  <si>
    <t>Parameter</t>
  </si>
  <si>
    <t xml:space="preserve">Input </t>
  </si>
  <si>
    <t>Gesamtfläche (qm)</t>
  </si>
  <si>
    <t>Raumübersicht</t>
  </si>
  <si>
    <t>Maracana</t>
  </si>
  <si>
    <t>Los Angeles</t>
  </si>
  <si>
    <t>Wimbledon</t>
  </si>
  <si>
    <t>Hawaii</t>
  </si>
  <si>
    <t>Olympia</t>
  </si>
  <si>
    <t>Kalifornien</t>
  </si>
  <si>
    <t>Fläche (in qm)</t>
  </si>
  <si>
    <t>Paris (Olympia)</t>
  </si>
  <si>
    <t>London (Olympia)</t>
  </si>
  <si>
    <t>Athen (Olympia)</t>
  </si>
  <si>
    <t>Gruppenräume - Raumname</t>
  </si>
  <si>
    <r>
      <t>Jahresmiete Gesamt (€)</t>
    </r>
    <r>
      <rPr>
        <i/>
        <sz val="11"/>
        <color theme="1"/>
        <rFont val="Calibri"/>
        <family val="2"/>
        <scheme val="minor"/>
      </rPr>
      <t xml:space="preserve"> (fiktiv)</t>
    </r>
  </si>
  <si>
    <t>Szenarien</t>
  </si>
  <si>
    <t>Beschreibung</t>
  </si>
  <si>
    <t xml:space="preserve">Summe </t>
  </si>
  <si>
    <t>Raumname</t>
  </si>
  <si>
    <t>Durchschnitt</t>
  </si>
  <si>
    <t>Kulinarische Stadtführung</t>
  </si>
  <si>
    <t>Abendveranstaltung</t>
  </si>
  <si>
    <t>Show-Cooking</t>
  </si>
  <si>
    <t>ERGO - Akademie Campus Belegung - Zusatzangebote</t>
  </si>
  <si>
    <t>ERGO - Akademie Campus Belegung - Raummiete</t>
  </si>
  <si>
    <t>ERGO - Akademie Campus Belegung - Conferencing Services</t>
  </si>
  <si>
    <t>Szenario 1: Gesamtfläche</t>
  </si>
  <si>
    <t>Raumkategorie</t>
  </si>
  <si>
    <t>Klein</t>
  </si>
  <si>
    <t>Groß</t>
  </si>
  <si>
    <t>Mittel</t>
  </si>
  <si>
    <t>Raumgröße</t>
  </si>
  <si>
    <t>Klein (ca. 33 qm)</t>
  </si>
  <si>
    <t>Groß (ca. 100 qm)</t>
  </si>
  <si>
    <t>Mittel (ca. 60 qm)</t>
  </si>
  <si>
    <t>Datum</t>
  </si>
  <si>
    <t>T</t>
  </si>
  <si>
    <t>KW</t>
  </si>
  <si>
    <t>Olympia
Athen ca. 13 Pax</t>
  </si>
  <si>
    <t>Olympia
London ca. 13 Pax</t>
  </si>
  <si>
    <t>Olympia
Paris ca. 13 Pax</t>
  </si>
  <si>
    <t>Maracana
Nicht teilbar ca. 40 Pax</t>
  </si>
  <si>
    <t>IT-Raum 1
ca. 20 Pax</t>
  </si>
  <si>
    <t>Wimledon</t>
  </si>
  <si>
    <t>Oberstdorf</t>
  </si>
  <si>
    <t>Gruppenraum G 2</t>
  </si>
  <si>
    <t>Gruppenraum G 3</t>
  </si>
  <si>
    <t>Gruppenraum G 4</t>
  </si>
  <si>
    <t>Bemerkungen</t>
  </si>
  <si>
    <t>Kann zu einem großen Raum werden ca. 40 Pax</t>
  </si>
  <si>
    <t>10 Personen</t>
  </si>
  <si>
    <t>Gruppenraum</t>
  </si>
  <si>
    <t>Mi</t>
  </si>
  <si>
    <t>Do</t>
  </si>
  <si>
    <t>Fr</t>
  </si>
  <si>
    <t>Sa</t>
  </si>
  <si>
    <t>So</t>
  </si>
  <si>
    <t>Mo</t>
  </si>
  <si>
    <t>Di</t>
  </si>
  <si>
    <t>Bereichstagung Akademie</t>
  </si>
  <si>
    <t>Einweihung Campus</t>
  </si>
  <si>
    <t>Beginn 100 Tageplan</t>
  </si>
  <si>
    <t>Trainerqualifikation "Methodik &amp; Didaktik im Campus"
Gruppenübergreifend</t>
  </si>
  <si>
    <t>Erfolgreich im Vertrieb mit persolog 1
(Bundesweit)</t>
  </si>
  <si>
    <t>Erfolgreich im Vertrieb mit persolog 1
Bundesweit</t>
  </si>
  <si>
    <t>Generationenberatung 1
VDW</t>
  </si>
  <si>
    <t>Firmenkunde Vermögensschaden
VDW</t>
  </si>
  <si>
    <t>Firmenkunde Vermögensschaden
VDW/Gruppenraum</t>
  </si>
  <si>
    <t>Generationenberatung 1
VDW/Gruppenraum</t>
  </si>
  <si>
    <t>Von der Vision zur Wirklichkeit
Bundesweit)</t>
  </si>
  <si>
    <t>Firmenkunde Cyber-Versicherung
VDW</t>
  </si>
  <si>
    <t>Vorsorgeaspekte für jede Lebensphase 1
VDW</t>
  </si>
  <si>
    <t>Von der Vision zur Wirklichkeit
Bundesweit) Gruppenraum</t>
  </si>
  <si>
    <t>Firmenkunde Cyber-Versicherung (Gruppenraum)
VDW</t>
  </si>
  <si>
    <t>Vorsorgeaspekte für jede Lebensphase 1
VDW/Gruppenraum</t>
  </si>
  <si>
    <t>Wertpapierberatung Aufbauwissen</t>
  </si>
  <si>
    <t>Teammeeting VAA2HH &amp; VAA3D</t>
  </si>
  <si>
    <t>Wertpapierberatung Abschlussseminar 09.24</t>
  </si>
  <si>
    <t>Wertpapierberatung Abschlussseminar 10.24</t>
  </si>
  <si>
    <t>KV Ergänzungsversicherung
VDW</t>
  </si>
  <si>
    <t>Kompetenter Führen
VDW</t>
  </si>
  <si>
    <t>Erfolgreich aus der Box
RD 809</t>
  </si>
  <si>
    <t>Wertpapierberatung Basisinfo 04.25</t>
  </si>
  <si>
    <t>Digitaler Experte - Homepage
VDW</t>
  </si>
  <si>
    <t>Erfolgreich aus der Box
VDW</t>
  </si>
  <si>
    <t>Grundlagen der Krankenvollversicherung
VDW</t>
  </si>
  <si>
    <t>Wertpapierberatung Basisinfo 04.26</t>
  </si>
  <si>
    <t>Erfolgreich wachsen im Agenturbetrieb
VDW</t>
  </si>
  <si>
    <t>Karfreitag</t>
  </si>
  <si>
    <t>Ostermontag</t>
  </si>
  <si>
    <t>Wertpapierberatung Abschlussseminar 01.24 (IHK first)
Gruppe 1</t>
  </si>
  <si>
    <t>Wertpapierberatung Abschlussseminar 01.24 (IHK first)
Gruppe 2</t>
  </si>
  <si>
    <t>Firmenkunde Einrichtung und Liquidität
VDW</t>
  </si>
  <si>
    <t>Generationenberatung 2
VDW</t>
  </si>
  <si>
    <t>Erfolgreich im Vertrieb mit persolog 2
Bundesweit</t>
  </si>
  <si>
    <t>Vorsorgeaspekte für jede Lebensphase 2
VDW</t>
  </si>
  <si>
    <t>Christi Himmelfahrt</t>
  </si>
  <si>
    <t>Expertenqualifikation Gesundheit
VDW &amp; VDS</t>
  </si>
  <si>
    <t>Erfolgreiche Geschäftsidee (Trainee-Programm)</t>
  </si>
  <si>
    <t>Risikomanagement im Unternehmen
West</t>
  </si>
  <si>
    <t>Expertenqualifikation Gesundheit</t>
  </si>
  <si>
    <t>Pfingsmontag</t>
  </si>
  <si>
    <t>Erfolgreich im Vertrieb mit persolog 1
VDN</t>
  </si>
  <si>
    <t>Wertpapierberatung Basisinfo 06.25</t>
  </si>
  <si>
    <t>Wertpapierberatung Basisinfo 06.26</t>
  </si>
  <si>
    <t>Fronleichnam</t>
  </si>
  <si>
    <t>Firmenkunde Haftung
VDW</t>
  </si>
  <si>
    <t>Gruppenversicherung Gesundheit
VDW</t>
  </si>
  <si>
    <t>Ende 100 Tageplan</t>
  </si>
  <si>
    <t>Wertpapierberatung Abschlussseminar 04.24 (IHK first)
Gruppe 1</t>
  </si>
  <si>
    <t>Wertpapierberatung Abschlussseminar 04.24 (IHK first)
Gruppe 2</t>
  </si>
  <si>
    <t>Wertpapierberatung Abschlussseminar 04.24 (IHK first)</t>
  </si>
  <si>
    <t>Die Marke ICH
VDW</t>
  </si>
  <si>
    <t>Wertpapierberatung Abschlussseminar 04.24 (IHK first)
Gruppe 3</t>
  </si>
  <si>
    <t>Wertpapierberatung Abschlussseminar 04.24 (IHK first)
Gruppe 4</t>
  </si>
  <si>
    <t>Wertpapierberatung Abschlussseminar 04.24 (IHK first)
Gruppe 5</t>
  </si>
  <si>
    <t>Wertpapierberatung Abschlussseminar 02.25</t>
  </si>
  <si>
    <t>Wertpapierberatung Abschlussseminar 02.26</t>
  </si>
  <si>
    <t>Wertpapierberatung Abschlussseminar 02.27</t>
  </si>
  <si>
    <t>Wertpapierberatung Abschlussseminar 02.28</t>
  </si>
  <si>
    <t>Wertpapierberatung Abschlussseminar 02.29</t>
  </si>
  <si>
    <t>One Brand - One Mission
Bundesweit</t>
  </si>
  <si>
    <t>Wertpapierberatung Basisinfo 08.25</t>
  </si>
  <si>
    <t>Firmenkunde Rechtsschutz 1
VDW</t>
  </si>
  <si>
    <t>Expertenqualifikation Gesundheit 1
VDN &amp; VDO</t>
  </si>
  <si>
    <t>EASY (Teil 1 bis 3): Kundenakte, Angebot/Antrag und Mein Bestand</t>
  </si>
  <si>
    <t>Vorsorgeaspekte für jede Lebensphase 3
VDW</t>
  </si>
  <si>
    <t>Risikomanagement im Unternehmen
VDW</t>
  </si>
  <si>
    <t>Wertpapierberatung Abschlussseminar 04.25</t>
  </si>
  <si>
    <t>Erfolgreich wachsen im Agenturbetrieb
VDN</t>
  </si>
  <si>
    <t>Erfolgreich wachsen im Agenturbetrieb</t>
  </si>
  <si>
    <t>Wertpapierberatung Abschlussseminar 07.24 (IHK first)</t>
  </si>
  <si>
    <t>Wertpapierberatung Basisinfo 10.25</t>
  </si>
  <si>
    <t>Wertpapierberatung Basisinfo 10.26</t>
  </si>
  <si>
    <t>Wertpapierberatung Basisinfo 11.24 neu</t>
  </si>
  <si>
    <t>Von der Vision zur Wirklichkeit
Bundesweit</t>
  </si>
  <si>
    <t>Wertpapierberatung Abschlussseminar 06.25</t>
  </si>
  <si>
    <t>Wertpapierberatung Basisinfo 01.25 neu</t>
  </si>
  <si>
    <t>Firmenkunde Rechtsschutz 2
VDW</t>
  </si>
  <si>
    <t>Wertpapierberatung Basisinfo 12.25</t>
  </si>
  <si>
    <t>Abwesenheit</t>
  </si>
  <si>
    <t>Weihnachten</t>
  </si>
  <si>
    <t>1. Weihnachtsfeiertag</t>
  </si>
  <si>
    <t>2. Weihnachtsfeiertag</t>
  </si>
  <si>
    <t>Silvester</t>
  </si>
  <si>
    <t xml:space="preserve">Anzahl Feiertage </t>
  </si>
  <si>
    <t>Netto Werktage</t>
  </si>
  <si>
    <t xml:space="preserve"># Belegte Tage </t>
  </si>
  <si>
    <t xml:space="preserve"># Bereits Belegte Tage </t>
  </si>
  <si>
    <t>ERGO Gourmet Kosten p.P.</t>
  </si>
  <si>
    <t>Mittagessen</t>
  </si>
  <si>
    <t>Leistung</t>
  </si>
  <si>
    <t>Lieferung pro Tag</t>
  </si>
  <si>
    <t>Anbieter</t>
  </si>
  <si>
    <t>Preis pro Tag (8 Stunden)</t>
  </si>
  <si>
    <t>Quelle</t>
  </si>
  <si>
    <t>Stuttgart</t>
  </si>
  <si>
    <t>NCA Studios</t>
  </si>
  <si>
    <t>CREATIVE SPACE</t>
  </si>
  <si>
    <t>20 Personen</t>
  </si>
  <si>
    <t>Düsseldorf</t>
  </si>
  <si>
    <t>STARTPLATZ</t>
  </si>
  <si>
    <t>Meetingraum</t>
  </si>
  <si>
    <t>Vergleich Markt (Durchschnittswerte)</t>
  </si>
  <si>
    <t xml:space="preserve">Marktvergleich </t>
  </si>
  <si>
    <t>Kapazität</t>
  </si>
  <si>
    <t>Konferenzraum</t>
  </si>
  <si>
    <t>40 Personen</t>
  </si>
  <si>
    <t>Räume gerundet</t>
  </si>
  <si>
    <t>Leerstandstage</t>
  </si>
  <si>
    <t>Leerstandsquote %</t>
  </si>
  <si>
    <t>Leerstandsquote (%) der verfügbaren Tage</t>
  </si>
  <si>
    <t>Tage Gesamt verfügbar</t>
  </si>
  <si>
    <t xml:space="preserve">Getränke </t>
  </si>
  <si>
    <t xml:space="preserve">Technik </t>
  </si>
  <si>
    <t>Mahlzeiten</t>
  </si>
  <si>
    <t>Nein</t>
  </si>
  <si>
    <t>Frankfurt</t>
  </si>
  <si>
    <t>Space Base</t>
  </si>
  <si>
    <t>Meeting Raum</t>
  </si>
  <si>
    <t>Ja</t>
  </si>
  <si>
    <t>10 personen</t>
  </si>
  <si>
    <t>Regus Meeting Rooms</t>
  </si>
  <si>
    <t>Kultur und Kongress Zentrum</t>
  </si>
  <si>
    <t>https://www.eventinc.de/rooms/stuttgart/das-k-kultur-und-kongresszentrum-seminarraum</t>
  </si>
  <si>
    <t>Seminarraum Stuttgart</t>
  </si>
  <si>
    <t>Alte Fabrik</t>
  </si>
  <si>
    <t xml:space="preserve">Meetingpoint - Loft 1 </t>
  </si>
  <si>
    <t>Meetingpoint Alte Fabrik Meeting-Loft 1 in Mettmann direkt buchen bei Event Inc</t>
  </si>
  <si>
    <t>Rheinisches Bildungsinstitut</t>
  </si>
  <si>
    <t>https://www.spacebase.com/de/venue/rheinisches-bildungsinstit-5658/</t>
  </si>
  <si>
    <t>FiDUS Business Solutions GmbH</t>
  </si>
  <si>
    <t>FiDUS Business Solutions GmbH Cromford 36qm mieten in Ratingen / Düsseldorf</t>
  </si>
  <si>
    <t>Großer Konferenzraum</t>
  </si>
  <si>
    <t>IT-Schule KIBERone Konferenz- und Meetingräume Großer Konferenzraum mieten in Düsseldorf</t>
  </si>
  <si>
    <t>Campus Fichrenhain 63</t>
  </si>
  <si>
    <t>18 Personen</t>
  </si>
  <si>
    <t>Durchschnitt Kosten</t>
  </si>
  <si>
    <t>Design Thinking Raum</t>
  </si>
  <si>
    <t>Raum 100qm</t>
  </si>
  <si>
    <t>FiDUS Business Solutions GmbH Peter und Paul 100qm mieten in Ratingen / Düsseldorf</t>
  </si>
  <si>
    <t>Düsseldorf Neuss</t>
  </si>
  <si>
    <t>SleevesUp</t>
  </si>
  <si>
    <t>25 Personen</t>
  </si>
  <si>
    <t>SleevesUp! Neuss Eastside Meetingraum mieten in Neuss</t>
  </si>
  <si>
    <t>Campus Fichtenhain 63 Konferenzraum mieten in Krefeld</t>
  </si>
  <si>
    <t>Kompetenter Führen
VDW
(Gruppenraum)</t>
  </si>
  <si>
    <t>KV Ergänzungsversicherung
VDW
mind. 80 qm, Stuhlkreis, Tische am Rand, 2 FC, 3 MW + 1 GR</t>
  </si>
  <si>
    <t>Wertpapierberatung Abschlussseminar 09.24
(Gruppenraum)</t>
  </si>
  <si>
    <t>Erfolgreich aus der Box
RD 809
(Gruppenraum)</t>
  </si>
  <si>
    <t>Grundlagen der Krankenvollversicherung
VDW
3 MW, 2 FC + 2 GR</t>
  </si>
  <si>
    <t>Digitaler Experte - Homepage
VDW
(Gruppenraum)</t>
  </si>
  <si>
    <t>Grundlagen der Krankenvollversicherung
VDW
(Gruppenraum)</t>
  </si>
  <si>
    <t>Erfolgreiche Geschäftsidee (Trainee-Programm)
(Gruppenraum)</t>
  </si>
  <si>
    <t>Risikomanagement im Unternehmen
West
(Gruppenraum)</t>
  </si>
  <si>
    <t>Wertpapierberatung Basisinfo 06.25
(Gruppenraum)</t>
  </si>
  <si>
    <t>Gruppenversicherung Gesundheit
VDW
mind. 80 qm (Messestände), 5 MW, 2 FC + 1 GR</t>
  </si>
  <si>
    <t>Firmenkunde Haftung
VDW
(Gruppenraum)</t>
  </si>
  <si>
    <t>Gruppenversicherung Gesundheit
VDW
(Gruppenraum)</t>
  </si>
  <si>
    <t>Wertpapierberatung Abschlussseminar 04.24 (IHK first)
(Gruppenarbeitsraum)</t>
  </si>
  <si>
    <t>Wertpapierberatung Abschlussseminar 04.24 (IHK first)
Gruppe 2
(Gruppenarbeitsraum)</t>
  </si>
  <si>
    <t>ERGO Gourmet Betreuungspauschale</t>
  </si>
  <si>
    <t xml:space="preserve">Szenario 2. Raumfläche (300 qm) </t>
  </si>
  <si>
    <t>https://www.spacebase.com/en/venue/meeting-konferenzraum-1052597/</t>
  </si>
  <si>
    <t>Vergleichsangebote Preise pro Person</t>
  </si>
  <si>
    <t>NCA Studios CREATIVE SPACE in Stuttgart direkt buchen bei Event Inc</t>
  </si>
  <si>
    <t xml:space="preserve">Spacebase - Meetingraum </t>
  </si>
  <si>
    <t>Regus</t>
  </si>
  <si>
    <t>Regus Düsseldorf</t>
  </si>
  <si>
    <t>Meetingpoint Alte Fabrik Düsseldrof</t>
  </si>
  <si>
    <t xml:space="preserve">FiDUs Business Solutions Meetingraum </t>
  </si>
  <si>
    <t xml:space="preserve">https://www.spacebase.com/de/venue/design-thinking-raum-san-d-92115/?guest_number=50%2C100&amp;venue_type=meeting-room </t>
  </si>
  <si>
    <t>STARTPLATZ Düsseldorf Design Thinking-Raum San Diego mieten in Düsseldorf</t>
  </si>
  <si>
    <t>ERGO - Akademie Campus Belegung - Übersicht</t>
  </si>
  <si>
    <t>Empfehulung Raumpreise</t>
  </si>
  <si>
    <t>Mittelgroßer Raum (60qm)</t>
  </si>
  <si>
    <t>Kleiner Raum (30 qm)</t>
  </si>
  <si>
    <t>Großer Raum (100 qm)</t>
  </si>
  <si>
    <t>Raumgröße (in qm)</t>
  </si>
  <si>
    <t xml:space="preserve">Klassifikation </t>
  </si>
  <si>
    <t xml:space="preserve">Zusatzangebote </t>
  </si>
  <si>
    <t xml:space="preserve">On Campus </t>
  </si>
  <si>
    <t>Kategorie</t>
  </si>
  <si>
    <t>Aktivität</t>
  </si>
  <si>
    <t>Off Campus</t>
  </si>
  <si>
    <t>SUMME</t>
  </si>
  <si>
    <t>GESAMTSUMME</t>
  </si>
  <si>
    <t>x</t>
  </si>
  <si>
    <t>Datum eintragen</t>
  </si>
  <si>
    <t>Szenario 3.1
 (78% Leerstandsquote der 300 qm)</t>
  </si>
  <si>
    <t>Szenario 3.2
 (50% Leerstandsquote )</t>
  </si>
  <si>
    <t xml:space="preserve">Szenario 4.1:
 78% Leerstand + 30% Auslastung der freien Räume </t>
  </si>
  <si>
    <t xml:space="preserve">Szenario 4.2: 
50% Leerstand + 30% Auslastung der freien Räume </t>
  </si>
  <si>
    <t xml:space="preserve">Szenario 5: 
Mietzahlungen der Akademie (300 qm); Auslastung (100-78%=) 22%+30% </t>
  </si>
  <si>
    <t xml:space="preserve">Positionen und Kosten ERGO Campus </t>
  </si>
  <si>
    <t>ERGO - Akademie Campus Belegung - Weitere Themen</t>
  </si>
  <si>
    <t>Lieferkosten (2x am Tag)</t>
  </si>
  <si>
    <t xml:space="preserve">Zubuchbare Module </t>
  </si>
  <si>
    <t xml:space="preserve">Düsseldorf </t>
  </si>
  <si>
    <t>Volkmann Akademie</t>
  </si>
  <si>
    <t xml:space="preserve">Tagungsraum </t>
  </si>
  <si>
    <t>Volkmann Akademie Workshop- und Tagungsraum 1 mieten in Düsseldorf</t>
  </si>
  <si>
    <t xml:space="preserve">Volkmann Akademie </t>
  </si>
  <si>
    <t>Design Offices Kaiserteich</t>
  </si>
  <si>
    <t xml:space="preserve">Training Room </t>
  </si>
  <si>
    <t>Design Offices Düsseldorf Kaiserteich Training Room II mieten in Düsseldorf</t>
  </si>
  <si>
    <t xml:space="preserve">Design Offices Düsseldorf Kaiserteich </t>
  </si>
  <si>
    <t>Room for K</t>
  </si>
  <si>
    <t>Room for K Meetingraum mieten in Düsseldorf</t>
  </si>
  <si>
    <t xml:space="preserve">Room for K Meetingraum </t>
  </si>
  <si>
    <t>Verve</t>
  </si>
  <si>
    <t>Tagunsraum Seide</t>
  </si>
  <si>
    <t>Verve Tagungsraum Seide mieten in Krefeld</t>
  </si>
  <si>
    <t>Tagunsraum Verve Seide</t>
  </si>
  <si>
    <t>Ebinghaus Seminarraum</t>
  </si>
  <si>
    <t>Seminarraum Pdentia</t>
  </si>
  <si>
    <t>Ebinghaus Seminarraumvermietung Seminarraum Pudentia mieten in Düsseldorf</t>
  </si>
  <si>
    <t>Seminarraum Pudentia</t>
  </si>
  <si>
    <t>IT-Schule KIBERone</t>
  </si>
  <si>
    <t>Krefeld</t>
  </si>
  <si>
    <t xml:space="preserve">Lern &amp; Denker </t>
  </si>
  <si>
    <t>werkStadt</t>
  </si>
  <si>
    <t>30 Personen</t>
  </si>
  <si>
    <t>Rent LERN &amp; DENKER werkStadt Krefeld | Spacebase</t>
  </si>
  <si>
    <t>Lern &amp; Denker werkStadt</t>
  </si>
  <si>
    <t>Medienhafen</t>
  </si>
  <si>
    <t>Seminarraum</t>
  </si>
  <si>
    <t>Rent Medienhafen.Office Seminarraum 1-30 Personen Düsseldorf | Spacebase</t>
  </si>
  <si>
    <t>Rent STARTPLATZ Düsseldorf Panama Düsseldorf | Spacebase</t>
  </si>
  <si>
    <t>STARTPLATZ Meeting Raum</t>
  </si>
  <si>
    <t xml:space="preserve">STARTPLATZ Design Thinking Raum </t>
  </si>
  <si>
    <t>Köln</t>
  </si>
  <si>
    <t>Seekabelhaus</t>
  </si>
  <si>
    <t>Rent Seekabelhaus Seekabelhaus Cologne | Spacebase</t>
  </si>
  <si>
    <t>Hinterhofsalon</t>
  </si>
  <si>
    <t>60 Personen</t>
  </si>
  <si>
    <t>Rent HINTERHOFSALON HINTERHOFSALON Cologne | Spacebase</t>
  </si>
  <si>
    <t>Studio A</t>
  </si>
  <si>
    <t>Stage</t>
  </si>
  <si>
    <t>Rent STUDIO A STAGE Cologne | Spacebase</t>
  </si>
  <si>
    <t>Studio A Stage Meeting Raum</t>
  </si>
  <si>
    <t>Erklärung</t>
  </si>
  <si>
    <t>- Es wurden Durchschnitte von in der Größe und Funktionalität vergleichbaren Räumen am Markt genommen</t>
  </si>
  <si>
    <t>Getränkepauschale (ganzer Tag)</t>
  </si>
  <si>
    <t>Getränkepauschale (halber Tag)</t>
  </si>
  <si>
    <t xml:space="preserve">Off Campus </t>
  </si>
  <si>
    <t>Gesamtbürofläche in qm</t>
  </si>
  <si>
    <t>Fiktive Jahresmiete für die gesamte Bürofläche in €</t>
  </si>
  <si>
    <t>Pauschale pro Tag: 204 € an 248 Werktagen für 2025</t>
  </si>
  <si>
    <t xml:space="preserve">150 € am Tag für 2 Lieferungen  </t>
  </si>
  <si>
    <t>Fiktive Gesamtmiete + ERGO Gourmet Pauschale</t>
  </si>
  <si>
    <t>Verfügbare Werktage 2025 (Abzüglich Feiertagen und Wochenenden)</t>
  </si>
  <si>
    <t>Jahresmiete (inkl. Fixkosten, (€))</t>
  </si>
  <si>
    <t xml:space="preserve">Auslastung, der von der Akademie nicht genutzen Räume </t>
  </si>
  <si>
    <t>Angenommener Preis</t>
  </si>
  <si>
    <t>Flipchart</t>
  </si>
  <si>
    <t>Campus Fichtenhain - Konferenz-raum</t>
  </si>
  <si>
    <t>Hinterhof-salon Meetingraum</t>
  </si>
  <si>
    <t>ERGO Preis</t>
  </si>
  <si>
    <t>Durchschnitt Markt-vergleich</t>
  </si>
  <si>
    <t>Getränkepauschale Halbtags</t>
  </si>
  <si>
    <t>Getränkepauschale Ganztags</t>
  </si>
  <si>
    <t>Raumkosten Halbtags</t>
  </si>
  <si>
    <t>Raumkosten Ganztags</t>
  </si>
  <si>
    <r>
      <rPr>
        <b/>
        <i/>
        <sz val="11"/>
        <color theme="1"/>
        <rFont val="Calibri"/>
        <family val="2"/>
        <scheme val="minor"/>
      </rPr>
      <t>Summe Ganztags</t>
    </r>
    <r>
      <rPr>
        <i/>
        <sz val="11"/>
        <color theme="1"/>
        <rFont val="Calibri"/>
        <family val="2"/>
        <scheme val="minor"/>
      </rPr>
      <t xml:space="preserve"> (bei maximaler Auslastung)</t>
    </r>
  </si>
  <si>
    <r>
      <rPr>
        <b/>
        <i/>
        <sz val="11"/>
        <color theme="1"/>
        <rFont val="Calibri"/>
        <family val="2"/>
        <scheme val="minor"/>
      </rPr>
      <t>Summe Halbtags</t>
    </r>
    <r>
      <rPr>
        <i/>
        <sz val="11"/>
        <color theme="1"/>
        <rFont val="Calibri"/>
        <family val="2"/>
        <scheme val="minor"/>
      </rPr>
      <t xml:space="preserve"> (bei maximaler Auslastung)</t>
    </r>
  </si>
  <si>
    <t xml:space="preserve">Info: Räume immer inklusive Getränkepauschale (Wassser, Kaffee, etc.) </t>
  </si>
  <si>
    <t>Maximale Auslastung
(in Personen)</t>
  </si>
  <si>
    <t xml:space="preserve">Getränkepauschale hängt final von der Teilnehmeranzahl ab </t>
  </si>
  <si>
    <t xml:space="preserve">Übernachtung (inkl. Frühstück im Hotel) </t>
  </si>
  <si>
    <t xml:space="preserve">Übernachtung (inkl. Frühstück und Abendessen im Hotel) </t>
  </si>
  <si>
    <t>ERGO - Akademie Campus Belegung - Input Buchungstool</t>
  </si>
  <si>
    <t>Leistungen</t>
  </si>
  <si>
    <t>Preise</t>
  </si>
  <si>
    <t xml:space="preserve">Snacks (Kuchen) </t>
  </si>
  <si>
    <t xml:space="preserve">Drop-Down </t>
  </si>
  <si>
    <t>Ganztags</t>
  </si>
  <si>
    <t>Halbtags</t>
  </si>
  <si>
    <t>Geschirrservice</t>
  </si>
  <si>
    <t xml:space="preserve">Aktuell ist das Sheet "Input Buchungstool" mit dem Sheet "Übersicht" verlinkt. Wenn das Buchungstool verschickt werden soll, nur die zwei Tabs zum Buchungstool drinlassen und hier Hard-Copy Zahlen einfügen. Diese müssten dann manuell geändert werden. </t>
  </si>
  <si>
    <t>Bootstour am Rhein</t>
  </si>
  <si>
    <t>ab 25 Euro pro Person</t>
  </si>
  <si>
    <t>2 Stunden</t>
  </si>
  <si>
    <t>ab 27,5 Euro pro Person</t>
  </si>
  <si>
    <t>Brauerei-Tour mit Altbierverkostung</t>
  </si>
  <si>
    <t>Geführte Tour mit einem Nachtwächter Düsseldorf</t>
  </si>
  <si>
    <t>Ungefährer Zeitrahmen</t>
  </si>
  <si>
    <t>Walking Tour in "Little Tokyo"</t>
  </si>
  <si>
    <t>Segway-Tour Stadtführung</t>
  </si>
  <si>
    <t>Entdecke Düsseldorf per Schnitzeljagd</t>
  </si>
  <si>
    <t>E-Scooter Stadtführung</t>
  </si>
  <si>
    <t>Medienhafen Tour</t>
  </si>
  <si>
    <t>PubCrawl durch die Altstadt</t>
  </si>
  <si>
    <t>4 Stunden</t>
  </si>
  <si>
    <t>Kulturelle und Stadtführungen</t>
  </si>
  <si>
    <t>ab 44 Euro pro Person</t>
  </si>
  <si>
    <t>2,5 Stunden</t>
  </si>
  <si>
    <t>ab 70 Euro pro Person</t>
  </si>
  <si>
    <t>ab 59 Euro pro Person</t>
  </si>
  <si>
    <t>ab 20 Euro pro Person</t>
  </si>
  <si>
    <t>1,5 Stunden</t>
  </si>
  <si>
    <t>ab 9 Euro</t>
  </si>
  <si>
    <t>Erlebnis- und Freizeitaktivitäten</t>
  </si>
  <si>
    <t>ab 22 Euro pro Person</t>
  </si>
  <si>
    <t>Interaktive und aktive Touren</t>
  </si>
  <si>
    <t>Fahrradverleih</t>
  </si>
  <si>
    <t>Preis variabel</t>
  </si>
  <si>
    <t>Zeitrahmen variabel</t>
  </si>
  <si>
    <t>ab 39,90 Euro pro Person</t>
  </si>
  <si>
    <t>3,5 Stunden</t>
  </si>
  <si>
    <t>Meet your CEO/Boss</t>
  </si>
  <si>
    <t>Networking &amp; Austausch</t>
  </si>
  <si>
    <t>Abhängig von Organisation</t>
  </si>
  <si>
    <t>2-3 Stunden</t>
  </si>
  <si>
    <t>Kostenlos</t>
  </si>
  <si>
    <t>1 Stunde</t>
  </si>
  <si>
    <t>Coffee &amp; Connect Session</t>
  </si>
  <si>
    <t>30 Minuten</t>
  </si>
  <si>
    <t>Brettspielabend</t>
  </si>
  <si>
    <t>Ab 25 Euro pro Person</t>
  </si>
  <si>
    <t>1-2 Stunden</t>
  </si>
  <si>
    <t>Kreativ-Workshop (z. B. Malen, Basteln)</t>
  </si>
  <si>
    <t>Ab 15 Euro pro Person</t>
  </si>
  <si>
    <t>1,5-2 Stunden</t>
  </si>
  <si>
    <t>Variabel</t>
  </si>
  <si>
    <t>Teambuilding-Quiz</t>
  </si>
  <si>
    <t>Wellbeing &amp; Teambuilding</t>
  </si>
  <si>
    <t>Sportliche Mini-Challenges (z. B. Team-Staffel)</t>
  </si>
  <si>
    <t>1-1,5 Stunden</t>
  </si>
  <si>
    <t>Yoga-Session</t>
  </si>
  <si>
    <t>Ab 10 Euro pro Person</t>
  </si>
  <si>
    <t>45 Minuten</t>
  </si>
  <si>
    <t>Kreatives</t>
  </si>
  <si>
    <t xml:space="preserve">Teamchallenges (z.B. zum Thema Nachhaltigkeit) </t>
  </si>
  <si>
    <t>- Aufbauend auf Szenario 2 wird berücksichtigt, dass die Akademie einen Teil der Räume selbst nutzt
- 22 % der Fläche sind bereits durch interne Schulungen der Akademie belegt, wodurch nur 78 % der Fläche (Leerstandsquote) zur Vermietung an Externe zur Verfügung stehen
- Die Mietkosten werden nur auf die ungenutzte Fläche umgelegt und basieren auf den 248 Werktagen
- Diese Berechnung ermöglicht ein realistischeres Bild für externe Mietpreise</t>
  </si>
  <si>
    <t>- Aufbauend auf Szenario 3.1 wird angenommen, dass die Akademie nur 50 % der Räume nutzt, sodass die restlichen 50 % zur Vermietung bereitstehen
- Die Mietkosten werden auf die verbleibende ungenutzte Fläche (50 %) verteilt
- Die Berechnung basiert weiterhin auf den 248 Werktagen</t>
  </si>
  <si>
    <t>- Aufbauend auf Szenario 3.1 wird zusätzlich angenommen, dass nicht alle zur Vermietung stehenden Räume gebucht werden
- Es wird von einer tatsächlichen Auslastung von 30 % der freien Räume ausgegangen (innerhalb der 78 % Leerstandsfläche)
- Die Mietkosten werden entsprechend nur auf diese 30 % vermietete Fläche umgelegt</t>
  </si>
  <si>
    <t>- Aufbauend auf Szenario 3.2 wird angenommen, dass nur 30 % der zur Vermietung stehenden Räume tatsächlich genutzt werden
- Die Mietkosten werden auf diese 30 % vermietete Fläche umgelegt, basierend auf der 50 % Leerstandsquote</t>
  </si>
  <si>
    <t>- Es wird davon ausgegangen, dass die Akademie für die von ihr genutzten Räume Miete zahlt
- 22 % der Fläche sind durch die Akademie belegt und bringen Miete ein
- Zusätzlich wird eine 30%ige Auslastung der freien Räume durch externe Vermietung angenommen, sodass insgesamt 52 % der Fläche genutzt werden
- Die Gesamtmietkosten (+ Fixkosten) werden auf Basis dieser 52 % Gesamtauslastung verteilt</t>
  </si>
  <si>
    <t>- Basierend auf Marktrecherche und den Erfahrungswerten von Deloitte wurde eine Empfehlung entwickelt, die auch die Ergebnisse der Szenarien berücksichtigt</t>
  </si>
  <si>
    <t>Kostenlos oder ab 5 Euro</t>
  </si>
  <si>
    <t>Kostenlos oder ab 10 Euro</t>
  </si>
  <si>
    <t>Empfehlung 
Ganztags</t>
  </si>
  <si>
    <t>Empfehlung 
Halbtags</t>
  </si>
  <si>
    <t>ERGO - Akademie Campus - Buchungstool</t>
  </si>
  <si>
    <t>- Der Gesamtmietpreis inklusive Fixkosten wird auf die gesamte Quadratmeterfläche verteilt (2.018 qm)
- Die Kosten pro Quadratmeter werden anhand der jeweiligen Raumgröße multipliziert
- Keine Differenzierung zwischen genutzten und ungenutzten Flächen</t>
  </si>
  <si>
    <t>- Der Gesamtmietpreis wird nur auf die vermietbare Fläche der Meetingräume (300 qm) umgelegt
- Diese 300 qm setzen sich aus der Summe der Meetingräume zusammen
- Die Mietkosten pro Raum werden auf Basis der 248 Werktage berechnet, um eine tägliche Raumkostenberechnung zu ermöglichen</t>
  </si>
  <si>
    <t>ggf. wegen Standardabweichung zu reduzieren; -&gt; 200 EUR/ Ganztagestag</t>
  </si>
  <si>
    <t>Evt. in den ersten 100 Tagen mit Einführungspreisen arbeiten!?</t>
  </si>
  <si>
    <t>Hinweise:</t>
  </si>
  <si>
    <t>Content-Raum</t>
  </si>
  <si>
    <t>Content Raum</t>
  </si>
  <si>
    <t>Wunschtermine
Ganztags von 
09:00 - 18:00 Uhr</t>
  </si>
  <si>
    <t>Auftraggeber:</t>
  </si>
  <si>
    <t>RD/Einheit:</t>
  </si>
  <si>
    <t>Titel der 
Veranstaltung</t>
  </si>
  <si>
    <t>Ansprechpartner:</t>
  </si>
  <si>
    <t>Telefon:</t>
  </si>
  <si>
    <t>Kostenstelle:</t>
  </si>
  <si>
    <t>Kleines Frühstück
(Belegte Brötchen)</t>
  </si>
  <si>
    <t>Anzahl Personen
(Mindestens 10)
(Ausnahme
Content
Raum)</t>
  </si>
  <si>
    <t>Getränkepauschale Heißgetränke &amp; Softgetränke</t>
  </si>
  <si>
    <t>Snacks (Kuchen)
Ab 14:30 Uhr
(Nur in Kombination
mit Mittagessen)</t>
  </si>
  <si>
    <t>Zusätzlicher Gruppenarbeits-
raum (30 qm für 12 Personen)</t>
  </si>
  <si>
    <t>Tagungsraum 
30 qm 
(Max. 12 Personen)</t>
  </si>
  <si>
    <t>Tagungsraum
60 qm
(Max. 30 Personen)</t>
  </si>
  <si>
    <t>Tagungsraum
100 qm
(Max. 50 Personen)</t>
  </si>
  <si>
    <t>Übernachtung mit Frühstück
im b´mine-Hotel 
(Bitte über MICE selbst buchen)</t>
  </si>
  <si>
    <t>Übernachtung mit Frühstück &amp;
Abendessen im b´mine-Hotel
(Bitte über MICE selbst buchen)</t>
  </si>
  <si>
    <t>Uhrzeit
von/bis</t>
  </si>
  <si>
    <t xml:space="preserve">Geschirrservice (all day) </t>
  </si>
  <si>
    <t>Geschirrservice (Breakfast)</t>
  </si>
  <si>
    <t>Lieferung einmalig</t>
  </si>
  <si>
    <t>Buchende Einheit:</t>
  </si>
  <si>
    <t>Drop-Down VA Art</t>
  </si>
  <si>
    <t>Seminar</t>
  </si>
  <si>
    <t>Event</t>
  </si>
  <si>
    <t>Workshop</t>
  </si>
  <si>
    <t>Offsite</t>
  </si>
  <si>
    <t>Content</t>
  </si>
  <si>
    <t>Andere</t>
  </si>
  <si>
    <t>Drop-Down Bucher</t>
  </si>
  <si>
    <t>ERGO AD</t>
  </si>
  <si>
    <t>ERGO ID</t>
  </si>
  <si>
    <t>ERGO sAD</t>
  </si>
  <si>
    <t>Extern</t>
  </si>
  <si>
    <t>Veranstaltungsart:</t>
  </si>
  <si>
    <t>Stornobedingungen:</t>
  </si>
  <si>
    <t>Bis zu 28 Tagen, 100 % kostenfrei   -   bis zu 21 Tagen, 70 % kostenfrei   -   bis zu 14 Tagen, 40 % kostenfrei   -   bis zu 7 Tagen, 20 % kostenfrei   -   bis Veranstaltungsbeginn, 10 % kostenfrei</t>
  </si>
  <si>
    <t xml:space="preserve">Großes Frühstück
(Incl. Anlieferung
pauschal 50,-- )
</t>
  </si>
  <si>
    <t>Mittagessen
(Incl. Anlieferung, Auf- u. Abbau
pauschal 100,--)</t>
  </si>
  <si>
    <t>Kleines Frühstück
(Belegte Brötchen)
(Plus Anlieferung
pauschal 50,--)</t>
  </si>
  <si>
    <t>Content-Raum (incl. Nutzung Technik)
Preis pro Tag 
(Max. 10 Personen)</t>
  </si>
  <si>
    <t>Content-Raum (incl. Nutzung Technik)
Preis pro Stunde 
(Max. 10 Personen)</t>
  </si>
  <si>
    <t>Drop-Down Stunden Contentraum</t>
  </si>
  <si>
    <t>Team-Events
Infos auf Campus Homepage
(Kostenfrei  zur Raumbuchung)</t>
  </si>
  <si>
    <t>Drop-Down Team-Events</t>
  </si>
  <si>
    <t>Escape Game "Zeitreise Mission" (90 min)</t>
  </si>
  <si>
    <t>Leadership Challenge Parcours (45 min)</t>
  </si>
  <si>
    <t>Campus Olympiade (60 min)</t>
  </si>
  <si>
    <t>Kostenfrei</t>
  </si>
  <si>
    <t>Weihnachtsrallye 
(90 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</si>
</sst>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€&quot;#,##0.00_);[Red]\(&quot;€&quot;#,##0.00\)"/>
    <numFmt numFmtId="165" formatCode="_(&quot;€&quot;* #,##0.00_);_(&quot;€&quot;* \(#,##0.00\);_(&quot;€&quot;* &quot;-&quot;??_);_(@_)"/>
    <numFmt numFmtId="166" formatCode="_-* #,##0.00\ [$€-407]_-;\-* #,##0.00\ [$€-407]_-;_-* &quot;-&quot;??\ [$€-407]_-;_-@_-"/>
    <numFmt numFmtId="167" formatCode="mm\/yy"/>
    <numFmt numFmtId="168" formatCode="0.0"/>
    <numFmt numFmtId="169" formatCode="_-* #,##0.0\ [$€-407]_-;\-* #,##0.0\ [$€-407]_-;_-* &quot;-&quot;??\ [$€-407]_-;_-@_-"/>
    <numFmt numFmtId="170" formatCode="#,##0.00\ &quot;€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F94A7"/>
      <name val="Calibri"/>
      <family val="2"/>
      <scheme val="minor"/>
    </font>
    <font>
      <b/>
      <sz val="10"/>
      <color rgb="FF000000"/>
      <name val="ArialMT-Identity-H"/>
    </font>
    <font>
      <sz val="10"/>
      <color rgb="FF000000"/>
      <name val="ArialMT-Identity-H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1528"/>
        <bgColor indexed="64"/>
      </patternFill>
    </fill>
    <fill>
      <patternFill patternType="solid">
        <fgColor rgb="FFCCEBED"/>
        <bgColor indexed="64"/>
      </patternFill>
    </fill>
    <fill>
      <patternFill patternType="solid">
        <fgColor rgb="FFF9C9CF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EBE6D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F94A7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indexed="64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theme="2"/>
      </right>
      <top style="thin">
        <color theme="2"/>
      </top>
      <bottom style="medium">
        <color indexed="64"/>
      </bottom>
      <diagonal/>
    </border>
    <border>
      <left style="thin">
        <color theme="2"/>
      </left>
      <right style="medium">
        <color indexed="64"/>
      </right>
      <top style="thin">
        <color theme="2"/>
      </top>
      <bottom style="medium">
        <color indexed="64"/>
      </bottom>
      <diagonal/>
    </border>
    <border>
      <left style="medium">
        <color indexed="64"/>
      </left>
      <right style="thin">
        <color theme="2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medium">
        <color indexed="64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medium">
        <color indexed="64"/>
      </right>
      <top style="medium">
        <color indexed="64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medium">
        <color indexed="64"/>
      </left>
      <right style="thin">
        <color theme="2"/>
      </right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medium">
        <color indexed="64"/>
      </left>
      <right style="thin">
        <color theme="2"/>
      </right>
      <top/>
      <bottom style="medium">
        <color indexed="64"/>
      </bottom>
      <diagonal/>
    </border>
    <border>
      <left style="thin">
        <color theme="2"/>
      </left>
      <right style="thin">
        <color theme="2"/>
      </right>
      <top/>
      <bottom style="medium">
        <color indexed="64"/>
      </bottom>
      <diagonal/>
    </border>
    <border>
      <left style="thin">
        <color theme="2"/>
      </left>
      <right style="medium">
        <color indexed="64"/>
      </right>
      <top/>
      <bottom style="medium">
        <color indexed="64"/>
      </bottom>
      <diagonal/>
    </border>
    <border>
      <left style="thin">
        <color theme="2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medium">
        <color indexed="64"/>
      </right>
      <top/>
      <bottom style="thin">
        <color theme="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2"/>
      </bottom>
      <diagonal/>
    </border>
    <border>
      <left style="thin">
        <color theme="2"/>
      </left>
      <right style="medium">
        <color theme="2"/>
      </right>
      <top style="medium">
        <color indexed="64"/>
      </top>
      <bottom/>
      <diagonal/>
    </border>
    <border>
      <left style="thin">
        <color theme="2"/>
      </left>
      <right/>
      <top style="medium">
        <color indexed="64"/>
      </top>
      <bottom style="thin">
        <color theme="2"/>
      </bottom>
      <diagonal/>
    </border>
    <border>
      <left/>
      <right style="thin">
        <color theme="2"/>
      </right>
      <top style="medium">
        <color indexed="64"/>
      </top>
      <bottom style="thin">
        <color theme="2"/>
      </bottom>
      <diagonal/>
    </border>
    <border>
      <left style="thin">
        <color theme="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/>
      </bottom>
      <diagonal/>
    </border>
    <border>
      <left style="medium">
        <color indexed="64"/>
      </left>
      <right style="medium">
        <color indexed="64"/>
      </right>
      <top style="thin">
        <color theme="2"/>
      </top>
      <bottom style="medium">
        <color indexed="64"/>
      </bottom>
      <diagonal/>
    </border>
    <border>
      <left/>
      <right style="medium">
        <color indexed="64"/>
      </right>
      <top style="thin">
        <color theme="2"/>
      </top>
      <bottom style="thin">
        <color theme="2"/>
      </bottom>
      <diagonal/>
    </border>
    <border>
      <left/>
      <right style="medium">
        <color indexed="64"/>
      </right>
      <top style="thin">
        <color theme="2"/>
      </top>
      <bottom style="medium">
        <color indexed="64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theme="2"/>
      </top>
      <bottom style="thin">
        <color theme="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theme="2"/>
      </right>
      <top style="thin">
        <color theme="2"/>
      </top>
      <bottom/>
      <diagonal/>
    </border>
    <border>
      <left style="thin">
        <color rgb="FF0F94A7"/>
      </left>
      <right style="thin">
        <color rgb="FF0F94A7"/>
      </right>
      <top style="thin">
        <color rgb="FF0F94A7"/>
      </top>
      <bottom style="thin">
        <color rgb="FF0F94A7"/>
      </bottom>
      <diagonal/>
    </border>
    <border>
      <left style="thin">
        <color rgb="FF0F94A7"/>
      </left>
      <right/>
      <top style="thin">
        <color rgb="FF0F94A7"/>
      </top>
      <bottom style="thin">
        <color rgb="FF0F94A7"/>
      </bottom>
      <diagonal/>
    </border>
    <border>
      <left/>
      <right style="thin">
        <color rgb="FF0F94A7"/>
      </right>
      <top style="thin">
        <color rgb="FF0F94A7"/>
      </top>
      <bottom style="thin">
        <color rgb="FF0F94A7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5" fontId="1" fillId="0" borderId="0" applyFont="0" applyFill="0" applyBorder="0" applyAlignment="0" applyProtection="0"/>
  </cellStyleXfs>
  <cellXfs count="420">
    <xf numFmtId="0" fontId="0" fillId="0" borderId="0" xfId="0"/>
    <xf numFmtId="0" fontId="0" fillId="2" borderId="0" xfId="0" applyFill="1"/>
    <xf numFmtId="0" fontId="0" fillId="2" borderId="4" xfId="0" applyFill="1" applyBorder="1"/>
    <xf numFmtId="166" fontId="0" fillId="2" borderId="4" xfId="0" applyNumberFormat="1" applyFill="1" applyBorder="1"/>
    <xf numFmtId="0" fontId="0" fillId="2" borderId="0" xfId="0" applyFill="1" applyBorder="1"/>
    <xf numFmtId="0" fontId="2" fillId="2" borderId="0" xfId="0" applyFont="1" applyFill="1" applyBorder="1"/>
    <xf numFmtId="166" fontId="0" fillId="2" borderId="0" xfId="0" applyNumberFormat="1" applyFill="1" applyBorder="1"/>
    <xf numFmtId="9" fontId="0" fillId="2" borderId="0" xfId="1" applyFont="1" applyFill="1" applyBorder="1"/>
    <xf numFmtId="0" fontId="2" fillId="2" borderId="6" xfId="0" applyFont="1" applyFill="1" applyBorder="1"/>
    <xf numFmtId="166" fontId="0" fillId="2" borderId="6" xfId="0" applyNumberFormat="1" applyFill="1" applyBorder="1"/>
    <xf numFmtId="166" fontId="0" fillId="2" borderId="8" xfId="0" applyNumberFormat="1" applyFill="1" applyBorder="1"/>
    <xf numFmtId="166" fontId="0" fillId="2" borderId="9" xfId="0" applyNumberFormat="1" applyFill="1" applyBorder="1"/>
    <xf numFmtId="166" fontId="0" fillId="2" borderId="11" xfId="0" applyNumberFormat="1" applyFill="1" applyBorder="1"/>
    <xf numFmtId="166" fontId="0" fillId="5" borderId="4" xfId="0" applyNumberFormat="1" applyFill="1" applyBorder="1"/>
    <xf numFmtId="0" fontId="0" fillId="2" borderId="0" xfId="0" applyNumberFormat="1" applyFill="1" applyBorder="1"/>
    <xf numFmtId="0" fontId="2" fillId="2" borderId="0" xfId="0" applyNumberFormat="1" applyFont="1" applyFill="1" applyBorder="1"/>
    <xf numFmtId="0" fontId="0" fillId="4" borderId="4" xfId="0" applyFill="1" applyBorder="1"/>
    <xf numFmtId="14" fontId="7" fillId="6" borderId="13" xfId="0" quotePrefix="1" applyNumberFormat="1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 applyProtection="1">
      <alignment horizontal="center" vertical="center" wrapText="1"/>
      <protection locked="0"/>
    </xf>
    <xf numFmtId="14" fontId="7" fillId="6" borderId="15" xfId="0" quotePrefix="1" applyNumberFormat="1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 applyProtection="1">
      <alignment horizontal="center" vertical="center" wrapText="1"/>
      <protection locked="0"/>
    </xf>
    <xf numFmtId="14" fontId="10" fillId="9" borderId="16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1" fontId="12" fillId="9" borderId="16" xfId="0" applyNumberFormat="1" applyFont="1" applyFill="1" applyBorder="1" applyAlignment="1">
      <alignment horizontal="center" vertical="center" wrapText="1"/>
    </xf>
    <xf numFmtId="1" fontId="12" fillId="9" borderId="16" xfId="0" applyNumberFormat="1" applyFont="1" applyFill="1" applyBorder="1" applyAlignment="1" applyProtection="1">
      <alignment horizontal="center" vertical="center" wrapText="1"/>
      <protection locked="0"/>
    </xf>
    <xf numFmtId="1" fontId="12" fillId="9" borderId="17" xfId="0" applyNumberFormat="1" applyFont="1" applyFill="1" applyBorder="1" applyAlignment="1">
      <alignment horizontal="center" vertical="center" wrapText="1"/>
    </xf>
    <xf numFmtId="1" fontId="12" fillId="9" borderId="18" xfId="0" applyNumberFormat="1" applyFont="1" applyFill="1" applyBorder="1" applyAlignment="1">
      <alignment horizontal="center" vertical="center" wrapText="1"/>
    </xf>
    <xf numFmtId="14" fontId="10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1" fontId="12" fillId="0" borderId="19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1" fontId="13" fillId="0" borderId="20" xfId="0" applyNumberFormat="1" applyFont="1" applyBorder="1" applyAlignment="1">
      <alignment horizontal="center" vertical="center" wrapText="1"/>
    </xf>
    <xf numFmtId="1" fontId="13" fillId="0" borderId="21" xfId="0" applyNumberFormat="1" applyFont="1" applyBorder="1" applyAlignment="1">
      <alignment horizontal="center" vertical="center" wrapText="1"/>
    </xf>
    <xf numFmtId="1" fontId="13" fillId="0" borderId="19" xfId="0" applyNumberFormat="1" applyFont="1" applyBorder="1" applyAlignment="1">
      <alignment horizontal="center" vertical="center" wrapText="1"/>
    </xf>
    <xf numFmtId="14" fontId="10" fillId="10" borderId="19" xfId="0" applyNumberFormat="1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 wrapText="1"/>
    </xf>
    <xf numFmtId="1" fontId="12" fillId="9" borderId="19" xfId="0" applyNumberFormat="1" applyFont="1" applyFill="1" applyBorder="1" applyAlignment="1">
      <alignment horizontal="center" vertical="center" wrapText="1"/>
    </xf>
    <xf numFmtId="1" fontId="12" fillId="9" borderId="19" xfId="0" applyNumberFormat="1" applyFont="1" applyFill="1" applyBorder="1" applyAlignment="1" applyProtection="1">
      <alignment horizontal="center" vertical="center" wrapText="1"/>
      <protection locked="0"/>
    </xf>
    <xf numFmtId="1" fontId="12" fillId="9" borderId="20" xfId="0" applyNumberFormat="1" applyFont="1" applyFill="1" applyBorder="1" applyAlignment="1">
      <alignment horizontal="center" vertical="center" wrapText="1"/>
    </xf>
    <xf numFmtId="1" fontId="12" fillId="9" borderId="21" xfId="0" applyNumberFormat="1" applyFont="1" applyFill="1" applyBorder="1" applyAlignment="1">
      <alignment horizontal="center" vertical="center" wrapText="1"/>
    </xf>
    <xf numFmtId="1" fontId="12" fillId="10" borderId="19" xfId="0" applyNumberFormat="1" applyFont="1" applyFill="1" applyBorder="1" applyAlignment="1">
      <alignment horizontal="center" vertical="center" wrapText="1"/>
    </xf>
    <xf numFmtId="0" fontId="13" fillId="9" borderId="19" xfId="0" applyFont="1" applyFill="1" applyBorder="1" applyAlignment="1">
      <alignment horizontal="center" vertical="center" wrapText="1"/>
    </xf>
    <xf numFmtId="0" fontId="13" fillId="9" borderId="19" xfId="0" applyFont="1" applyFill="1" applyBorder="1" applyAlignment="1" applyProtection="1">
      <alignment horizontal="center" vertical="center" wrapText="1"/>
      <protection locked="0"/>
    </xf>
    <xf numFmtId="0" fontId="13" fillId="9" borderId="20" xfId="0" applyFont="1" applyFill="1" applyBorder="1" applyAlignment="1">
      <alignment horizontal="center" vertical="center" wrapText="1"/>
    </xf>
    <xf numFmtId="0" fontId="13" fillId="9" borderId="21" xfId="0" applyFont="1" applyFill="1" applyBorder="1" applyAlignment="1">
      <alignment horizontal="center" vertical="center" wrapText="1"/>
    </xf>
    <xf numFmtId="0" fontId="13" fillId="0" borderId="19" xfId="0" applyFont="1" applyBorder="1" applyProtection="1">
      <protection locked="0"/>
    </xf>
    <xf numFmtId="0" fontId="13" fillId="0" borderId="20" xfId="0" applyFont="1" applyBorder="1"/>
    <xf numFmtId="0" fontId="13" fillId="0" borderId="21" xfId="0" applyFont="1" applyBorder="1"/>
    <xf numFmtId="0" fontId="13" fillId="0" borderId="19" xfId="0" applyFont="1" applyBorder="1"/>
    <xf numFmtId="0" fontId="13" fillId="0" borderId="19" xfId="0" applyFont="1" applyBorder="1" applyAlignment="1" applyProtection="1">
      <alignment horizontal="center" vertical="center"/>
      <protection locked="0"/>
    </xf>
    <xf numFmtId="1" fontId="12" fillId="11" borderId="19" xfId="0" applyNumberFormat="1" applyFont="1" applyFill="1" applyBorder="1" applyAlignment="1">
      <alignment horizontal="center" vertical="center" wrapText="1"/>
    </xf>
    <xf numFmtId="1" fontId="12" fillId="11" borderId="20" xfId="0" applyNumberFormat="1" applyFont="1" applyFill="1" applyBorder="1" applyAlignment="1">
      <alignment horizontal="center" vertical="center" wrapText="1"/>
    </xf>
    <xf numFmtId="14" fontId="10" fillId="2" borderId="19" xfId="0" applyNumberFormat="1" applyFont="1" applyFill="1" applyBorder="1" applyAlignment="1">
      <alignment horizontal="center" vertical="center" wrapText="1"/>
    </xf>
    <xf numFmtId="1" fontId="8" fillId="12" borderId="19" xfId="0" applyNumberFormat="1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vertical="center"/>
    </xf>
    <xf numFmtId="0" fontId="13" fillId="12" borderId="21" xfId="0" applyFont="1" applyFill="1" applyBorder="1"/>
    <xf numFmtId="0" fontId="13" fillId="12" borderId="19" xfId="0" applyFont="1" applyFill="1" applyBorder="1"/>
    <xf numFmtId="0" fontId="13" fillId="12" borderId="19" xfId="0" applyFont="1" applyFill="1" applyBorder="1" applyAlignment="1" applyProtection="1">
      <alignment horizontal="center" vertical="center"/>
      <protection locked="0"/>
    </xf>
    <xf numFmtId="0" fontId="11" fillId="2" borderId="19" xfId="0" applyFont="1" applyFill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12" borderId="19" xfId="0" applyNumberFormat="1" applyFont="1" applyFill="1" applyBorder="1" applyAlignment="1">
      <alignment horizontal="center" vertical="center" wrapText="1"/>
    </xf>
    <xf numFmtId="1" fontId="13" fillId="13" borderId="19" xfId="0" applyNumberFormat="1" applyFont="1" applyFill="1" applyBorder="1" applyAlignment="1" applyProtection="1">
      <alignment horizontal="center" vertical="center" wrapText="1"/>
      <protection locked="0"/>
    </xf>
    <xf numFmtId="0" fontId="13" fillId="12" borderId="19" xfId="0" applyFont="1" applyFill="1" applyBorder="1" applyProtection="1">
      <protection locked="0"/>
    </xf>
    <xf numFmtId="0" fontId="13" fillId="12" borderId="20" xfId="0" applyFont="1" applyFill="1" applyBorder="1"/>
    <xf numFmtId="1" fontId="12" fillId="12" borderId="20" xfId="0" applyNumberFormat="1" applyFont="1" applyFill="1" applyBorder="1" applyAlignment="1">
      <alignment horizontal="center" vertical="center" wrapText="1"/>
    </xf>
    <xf numFmtId="14" fontId="10" fillId="9" borderId="19" xfId="0" applyNumberFormat="1" applyFont="1" applyFill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14" fontId="13" fillId="0" borderId="19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" fontId="13" fillId="13" borderId="20" xfId="0" applyNumberFormat="1" applyFont="1" applyFill="1" applyBorder="1" applyAlignment="1" applyProtection="1">
      <alignment horizontal="center" vertical="center" wrapText="1"/>
      <protection locked="0"/>
    </xf>
    <xf numFmtId="1" fontId="13" fillId="13" borderId="24" xfId="0" applyNumberFormat="1" applyFont="1" applyFill="1" applyBorder="1" applyAlignment="1" applyProtection="1">
      <alignment horizontal="center" vertical="center" wrapText="1"/>
      <protection locked="0"/>
    </xf>
    <xf numFmtId="0" fontId="12" fillId="9" borderId="19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 applyProtection="1">
      <alignment horizontal="center" vertical="center"/>
      <protection locked="0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2" fillId="15" borderId="19" xfId="0" applyFont="1" applyFill="1" applyBorder="1" applyAlignment="1">
      <alignment horizontal="center" vertical="center" wrapText="1"/>
    </xf>
    <xf numFmtId="1" fontId="12" fillId="6" borderId="19" xfId="0" applyNumberFormat="1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2" fillId="0" borderId="0" xfId="0" applyFont="1"/>
    <xf numFmtId="168" fontId="0" fillId="0" borderId="0" xfId="0" applyNumberFormat="1"/>
    <xf numFmtId="169" fontId="0" fillId="2" borderId="4" xfId="0" applyNumberFormat="1" applyFill="1" applyBorder="1"/>
    <xf numFmtId="166" fontId="0" fillId="4" borderId="4" xfId="0" applyNumberFormat="1" applyFill="1" applyBorder="1"/>
    <xf numFmtId="9" fontId="0" fillId="0" borderId="0" xfId="1" applyFont="1"/>
    <xf numFmtId="166" fontId="0" fillId="2" borderId="19" xfId="0" applyNumberFormat="1" applyFill="1" applyBorder="1"/>
    <xf numFmtId="166" fontId="0" fillId="2" borderId="27" xfId="0" applyNumberFormat="1" applyFill="1" applyBorder="1"/>
    <xf numFmtId="0" fontId="4" fillId="2" borderId="0" xfId="0" applyFont="1" applyFill="1" applyBorder="1"/>
    <xf numFmtId="166" fontId="2" fillId="2" borderId="0" xfId="0" applyNumberFormat="1" applyFont="1" applyFill="1" applyBorder="1"/>
    <xf numFmtId="9" fontId="2" fillId="2" borderId="0" xfId="1" applyFont="1" applyFill="1" applyBorder="1"/>
    <xf numFmtId="0" fontId="4" fillId="3" borderId="32" xfId="0" applyFont="1" applyFill="1" applyBorder="1"/>
    <xf numFmtId="166" fontId="0" fillId="2" borderId="34" xfId="0" applyNumberFormat="1" applyFill="1" applyBorder="1"/>
    <xf numFmtId="166" fontId="0" fillId="2" borderId="28" xfId="0" applyNumberFormat="1" applyFill="1" applyBorder="1"/>
    <xf numFmtId="0" fontId="0" fillId="0" borderId="19" xfId="0" applyBorder="1"/>
    <xf numFmtId="0" fontId="0" fillId="2" borderId="0" xfId="0" applyFill="1" applyAlignment="1">
      <alignment vertical="center" wrapText="1"/>
    </xf>
    <xf numFmtId="164" fontId="0" fillId="2" borderId="0" xfId="0" applyNumberFormat="1" applyFill="1" applyAlignment="1">
      <alignment vertical="center" wrapText="1"/>
    </xf>
    <xf numFmtId="0" fontId="6" fillId="2" borderId="0" xfId="2" applyFill="1" applyAlignment="1">
      <alignment vertical="center" wrapText="1"/>
    </xf>
    <xf numFmtId="166" fontId="0" fillId="2" borderId="0" xfId="0" applyNumberFormat="1" applyFill="1" applyBorder="1" applyAlignment="1">
      <alignment wrapText="1"/>
    </xf>
    <xf numFmtId="0" fontId="0" fillId="2" borderId="0" xfId="1" applyNumberFormat="1" applyFont="1" applyFill="1" applyBorder="1"/>
    <xf numFmtId="0" fontId="0" fillId="0" borderId="4" xfId="0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2" borderId="8" xfId="0" applyFill="1" applyBorder="1"/>
    <xf numFmtId="0" fontId="0" fillId="2" borderId="37" xfId="0" applyFill="1" applyBorder="1"/>
    <xf numFmtId="0" fontId="0" fillId="0" borderId="38" xfId="0" applyBorder="1" applyAlignment="1">
      <alignment vertical="center" wrapText="1"/>
    </xf>
    <xf numFmtId="164" fontId="0" fillId="2" borderId="4" xfId="0" applyNumberFormat="1" applyFont="1" applyFill="1" applyBorder="1"/>
    <xf numFmtId="1" fontId="13" fillId="8" borderId="19" xfId="0" applyNumberFormat="1" applyFont="1" applyFill="1" applyBorder="1" applyAlignment="1" applyProtection="1">
      <alignment horizontal="center" vertical="center" wrapText="1"/>
      <protection locked="0"/>
    </xf>
    <xf numFmtId="1" fontId="13" fillId="11" borderId="19" xfId="0" applyNumberFormat="1" applyFont="1" applyFill="1" applyBorder="1" applyAlignment="1" applyProtection="1">
      <alignment horizontal="center" vertical="center" wrapText="1"/>
      <protection locked="0"/>
    </xf>
    <xf numFmtId="1" fontId="13" fillId="8" borderId="20" xfId="0" applyNumberFormat="1" applyFont="1" applyFill="1" applyBorder="1" applyAlignment="1" applyProtection="1">
      <alignment horizontal="center" vertical="center" wrapText="1"/>
      <protection locked="0"/>
    </xf>
    <xf numFmtId="1" fontId="13" fillId="8" borderId="22" xfId="0" applyNumberFormat="1" applyFont="1" applyFill="1" applyBorder="1" applyAlignment="1" applyProtection="1">
      <alignment horizontal="center" vertical="center" wrapText="1"/>
      <protection locked="0"/>
    </xf>
    <xf numFmtId="1" fontId="13" fillId="11" borderId="22" xfId="0" applyNumberFormat="1" applyFont="1" applyFill="1" applyBorder="1" applyAlignment="1" applyProtection="1">
      <alignment horizontal="center" vertical="center" wrapText="1"/>
      <protection locked="0"/>
    </xf>
    <xf numFmtId="166" fontId="0" fillId="2" borderId="22" xfId="0" applyNumberFormat="1" applyFill="1" applyBorder="1"/>
    <xf numFmtId="166" fontId="0" fillId="2" borderId="40" xfId="0" applyNumberFormat="1" applyFill="1" applyBorder="1"/>
    <xf numFmtId="168" fontId="2" fillId="2" borderId="25" xfId="0" applyNumberFormat="1" applyFont="1" applyFill="1" applyBorder="1"/>
    <xf numFmtId="0" fontId="0" fillId="2" borderId="0" xfId="0" applyFill="1" applyBorder="1" applyAlignment="1">
      <alignment wrapText="1"/>
    </xf>
    <xf numFmtId="0" fontId="5" fillId="2" borderId="0" xfId="0" applyFont="1" applyFill="1" applyBorder="1"/>
    <xf numFmtId="0" fontId="0" fillId="2" borderId="0" xfId="0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2" borderId="0" xfId="2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6" fillId="2" borderId="0" xfId="2" applyFill="1" applyBorder="1"/>
    <xf numFmtId="0" fontId="6" fillId="2" borderId="0" xfId="2" applyFill="1" applyBorder="1" applyAlignment="1">
      <alignment wrapText="1"/>
    </xf>
    <xf numFmtId="0" fontId="4" fillId="3" borderId="42" xfId="0" applyFont="1" applyFill="1" applyBorder="1"/>
    <xf numFmtId="0" fontId="0" fillId="2" borderId="29" xfId="0" applyFill="1" applyBorder="1"/>
    <xf numFmtId="166" fontId="0" fillId="2" borderId="30" xfId="0" applyNumberFormat="1" applyFill="1" applyBorder="1"/>
    <xf numFmtId="0" fontId="0" fillId="2" borderId="31" xfId="0" applyFill="1" applyBorder="1"/>
    <xf numFmtId="0" fontId="0" fillId="2" borderId="0" xfId="0" applyNumberFormat="1" applyFill="1" applyBorder="1" applyAlignment="1">
      <alignment horizontal="left"/>
    </xf>
    <xf numFmtId="0" fontId="16" fillId="3" borderId="43" xfId="0" applyFont="1" applyFill="1" applyBorder="1"/>
    <xf numFmtId="0" fontId="5" fillId="16" borderId="29" xfId="0" applyFont="1" applyFill="1" applyBorder="1"/>
    <xf numFmtId="0" fontId="0" fillId="2" borderId="30" xfId="0" applyFill="1" applyBorder="1"/>
    <xf numFmtId="0" fontId="0" fillId="2" borderId="45" xfId="0" applyNumberFormat="1" applyFill="1" applyBorder="1" applyAlignment="1">
      <alignment horizontal="left"/>
    </xf>
    <xf numFmtId="0" fontId="0" fillId="2" borderId="44" xfId="0" applyFill="1" applyBorder="1"/>
    <xf numFmtId="0" fontId="16" fillId="3" borderId="7" xfId="0" applyFont="1" applyFill="1" applyBorder="1" applyAlignment="1">
      <alignment horizontal="left"/>
    </xf>
    <xf numFmtId="0" fontId="5" fillId="16" borderId="0" xfId="0" applyFont="1" applyFill="1" applyBorder="1" applyAlignment="1">
      <alignment horizontal="left"/>
    </xf>
    <xf numFmtId="0" fontId="5" fillId="16" borderId="3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44" xfId="0" applyFill="1" applyBorder="1" applyAlignment="1">
      <alignment horizontal="left"/>
    </xf>
    <xf numFmtId="0" fontId="0" fillId="2" borderId="43" xfId="0" applyFill="1" applyBorder="1"/>
    <xf numFmtId="0" fontId="2" fillId="2" borderId="29" xfId="0" applyFont="1" applyFill="1" applyBorder="1"/>
    <xf numFmtId="0" fontId="0" fillId="2" borderId="45" xfId="0" applyFill="1" applyBorder="1"/>
    <xf numFmtId="9" fontId="2" fillId="3" borderId="43" xfId="1" applyFont="1" applyFill="1" applyBorder="1"/>
    <xf numFmtId="9" fontId="2" fillId="3" borderId="7" xfId="1" applyFont="1" applyFill="1" applyBorder="1"/>
    <xf numFmtId="166" fontId="0" fillId="2" borderId="25" xfId="0" applyNumberFormat="1" applyFill="1" applyBorder="1"/>
    <xf numFmtId="0" fontId="0" fillId="2" borderId="39" xfId="0" applyFill="1" applyBorder="1"/>
    <xf numFmtId="0" fontId="0" fillId="2" borderId="38" xfId="0" applyFill="1" applyBorder="1"/>
    <xf numFmtId="0" fontId="0" fillId="2" borderId="9" xfId="0" applyFill="1" applyBorder="1"/>
    <xf numFmtId="0" fontId="0" fillId="2" borderId="11" xfId="0" applyFill="1" applyBorder="1"/>
    <xf numFmtId="0" fontId="3" fillId="2" borderId="0" xfId="0" applyFont="1" applyFill="1" applyBorder="1" applyAlignment="1">
      <alignment vertical="center"/>
    </xf>
    <xf numFmtId="0" fontId="0" fillId="2" borderId="10" xfId="0" applyFill="1" applyBorder="1"/>
    <xf numFmtId="166" fontId="0" fillId="2" borderId="37" xfId="0" applyNumberFormat="1" applyFill="1" applyBorder="1"/>
    <xf numFmtId="0" fontId="6" fillId="0" borderId="45" xfId="2" applyBorder="1"/>
    <xf numFmtId="166" fontId="0" fillId="3" borderId="43" xfId="0" applyNumberFormat="1" applyFill="1" applyBorder="1"/>
    <xf numFmtId="166" fontId="0" fillId="3" borderId="7" xfId="0" applyNumberFormat="1" applyFill="1" applyBorder="1"/>
    <xf numFmtId="0" fontId="0" fillId="2" borderId="7" xfId="0" applyFill="1" applyBorder="1"/>
    <xf numFmtId="0" fontId="16" fillId="18" borderId="1" xfId="0" applyFont="1" applyFill="1" applyBorder="1"/>
    <xf numFmtId="0" fontId="18" fillId="18" borderId="2" xfId="0" applyFont="1" applyFill="1" applyBorder="1" applyAlignment="1">
      <alignment vertical="center"/>
    </xf>
    <xf numFmtId="0" fontId="16" fillId="18" borderId="2" xfId="0" applyFont="1" applyFill="1" applyBorder="1"/>
    <xf numFmtId="0" fontId="16" fillId="18" borderId="3" xfId="0" applyFont="1" applyFill="1" applyBorder="1"/>
    <xf numFmtId="0" fontId="16" fillId="18" borderId="0" xfId="0" applyFont="1" applyFill="1" applyBorder="1"/>
    <xf numFmtId="0" fontId="19" fillId="18" borderId="29" xfId="0" applyFont="1" applyFill="1" applyBorder="1"/>
    <xf numFmtId="166" fontId="16" fillId="18" borderId="0" xfId="0" applyNumberFormat="1" applyFont="1" applyFill="1" applyBorder="1"/>
    <xf numFmtId="166" fontId="16" fillId="18" borderId="30" xfId="0" applyNumberFormat="1" applyFont="1" applyFill="1" applyBorder="1"/>
    <xf numFmtId="0" fontId="18" fillId="18" borderId="1" xfId="0" applyFont="1" applyFill="1" applyBorder="1" applyAlignment="1">
      <alignment vertical="center"/>
    </xf>
    <xf numFmtId="9" fontId="0" fillId="4" borderId="9" xfId="1" applyFont="1" applyFill="1" applyBorder="1" applyAlignment="1">
      <alignment wrapText="1"/>
    </xf>
    <xf numFmtId="0" fontId="0" fillId="2" borderId="8" xfId="0" applyFont="1" applyFill="1" applyBorder="1"/>
    <xf numFmtId="0" fontId="2" fillId="2" borderId="30" xfId="0" applyFont="1" applyFill="1" applyBorder="1"/>
    <xf numFmtId="0" fontId="4" fillId="18" borderId="12" xfId="0" applyFont="1" applyFill="1" applyBorder="1" applyAlignment="1">
      <alignment vertical="center"/>
    </xf>
    <xf numFmtId="0" fontId="4" fillId="18" borderId="62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164" fontId="0" fillId="4" borderId="4" xfId="0" applyNumberFormat="1" applyFill="1" applyBorder="1" applyAlignment="1">
      <alignment vertical="center" wrapText="1"/>
    </xf>
    <xf numFmtId="0" fontId="0" fillId="4" borderId="5" xfId="0" applyFill="1" applyBorder="1"/>
    <xf numFmtId="0" fontId="0" fillId="0" borderId="29" xfId="0" applyBorder="1" applyAlignment="1">
      <alignment vertic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5" xfId="0" applyFont="1" applyFill="1" applyBorder="1" applyAlignment="1">
      <alignment horizontal="center" wrapText="1"/>
    </xf>
    <xf numFmtId="166" fontId="0" fillId="5" borderId="5" xfId="0" applyNumberFormat="1" applyFill="1" applyBorder="1"/>
    <xf numFmtId="9" fontId="0" fillId="4" borderId="5" xfId="1" applyFont="1" applyFill="1" applyBorder="1"/>
    <xf numFmtId="166" fontId="0" fillId="2" borderId="5" xfId="0" applyNumberFormat="1" applyFill="1" applyBorder="1"/>
    <xf numFmtId="166" fontId="0" fillId="2" borderId="60" xfId="0" applyNumberFormat="1" applyFill="1" applyBorder="1"/>
    <xf numFmtId="0" fontId="2" fillId="4" borderId="49" xfId="0" applyFont="1" applyFill="1" applyBorder="1" applyAlignment="1">
      <alignment vertical="center" wrapText="1"/>
    </xf>
    <xf numFmtId="166" fontId="0" fillId="2" borderId="48" xfId="0" applyNumberFormat="1" applyFill="1" applyBorder="1"/>
    <xf numFmtId="166" fontId="0" fillId="2" borderId="66" xfId="0" applyNumberFormat="1" applyFill="1" applyBorder="1"/>
    <xf numFmtId="0" fontId="6" fillId="0" borderId="45" xfId="2" applyBorder="1" applyAlignment="1">
      <alignment wrapText="1"/>
    </xf>
    <xf numFmtId="0" fontId="2" fillId="4" borderId="53" xfId="0" applyFont="1" applyFill="1" applyBorder="1" applyAlignment="1">
      <alignment vertical="center"/>
    </xf>
    <xf numFmtId="0" fontId="2" fillId="4" borderId="54" xfId="0" applyFont="1" applyFill="1" applyBorder="1" applyAlignment="1">
      <alignment vertical="center"/>
    </xf>
    <xf numFmtId="0" fontId="2" fillId="4" borderId="55" xfId="0" applyFont="1" applyFill="1" applyBorder="1" applyAlignment="1">
      <alignment vertical="center"/>
    </xf>
    <xf numFmtId="0" fontId="0" fillId="18" borderId="43" xfId="0" applyFill="1" applyBorder="1"/>
    <xf numFmtId="0" fontId="5" fillId="5" borderId="29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/>
    </xf>
    <xf numFmtId="9" fontId="4" fillId="3" borderId="42" xfId="1" applyFont="1" applyFill="1" applyBorder="1"/>
    <xf numFmtId="2" fontId="5" fillId="5" borderId="30" xfId="0" applyNumberFormat="1" applyFont="1" applyFill="1" applyBorder="1"/>
    <xf numFmtId="0" fontId="0" fillId="2" borderId="29" xfId="0" applyFill="1" applyBorder="1" applyAlignment="1">
      <alignment horizontal="left"/>
    </xf>
    <xf numFmtId="165" fontId="0" fillId="2" borderId="30" xfId="3" applyFont="1" applyFill="1" applyBorder="1"/>
    <xf numFmtId="165" fontId="0" fillId="2" borderId="44" xfId="3" applyFont="1" applyFill="1" applyBorder="1"/>
    <xf numFmtId="0" fontId="17" fillId="4" borderId="29" xfId="0" applyFont="1" applyFill="1" applyBorder="1"/>
    <xf numFmtId="0" fontId="17" fillId="4" borderId="0" xfId="0" applyFont="1" applyFill="1" applyBorder="1"/>
    <xf numFmtId="166" fontId="17" fillId="4" borderId="0" xfId="0" applyNumberFormat="1" applyFont="1" applyFill="1" applyBorder="1"/>
    <xf numFmtId="166" fontId="17" fillId="4" borderId="30" xfId="0" applyNumberFormat="1" applyFont="1" applyFill="1" applyBorder="1"/>
    <xf numFmtId="0" fontId="2" fillId="2" borderId="53" xfId="0" applyFont="1" applyFill="1" applyBorder="1" applyAlignment="1">
      <alignment vertical="center"/>
    </xf>
    <xf numFmtId="0" fontId="2" fillId="2" borderId="54" xfId="0" applyFont="1" applyFill="1" applyBorder="1" applyAlignment="1">
      <alignment vertical="center"/>
    </xf>
    <xf numFmtId="0" fontId="0" fillId="2" borderId="68" xfId="0" applyFill="1" applyBorder="1"/>
    <xf numFmtId="0" fontId="0" fillId="2" borderId="69" xfId="0" applyFill="1" applyBorder="1"/>
    <xf numFmtId="0" fontId="0" fillId="0" borderId="39" xfId="0" applyBorder="1" applyAlignment="1">
      <alignment vertical="center" wrapText="1"/>
    </xf>
    <xf numFmtId="164" fontId="0" fillId="0" borderId="39" xfId="0" applyNumberFormat="1" applyBorder="1" applyAlignment="1">
      <alignment vertical="center" wrapText="1"/>
    </xf>
    <xf numFmtId="166" fontId="0" fillId="2" borderId="52" xfId="0" applyNumberFormat="1" applyFill="1" applyBorder="1"/>
    <xf numFmtId="166" fontId="0" fillId="2" borderId="51" xfId="0" applyNumberFormat="1" applyFill="1" applyBorder="1"/>
    <xf numFmtId="0" fontId="0" fillId="2" borderId="67" xfId="0" applyFill="1" applyBorder="1" applyAlignment="1">
      <alignment wrapText="1"/>
    </xf>
    <xf numFmtId="166" fontId="0" fillId="2" borderId="59" xfId="0" applyNumberFormat="1" applyFill="1" applyBorder="1"/>
    <xf numFmtId="0" fontId="6" fillId="2" borderId="10" xfId="2" applyFill="1" applyBorder="1" applyAlignment="1">
      <alignment wrapText="1"/>
    </xf>
    <xf numFmtId="0" fontId="6" fillId="0" borderId="37" xfId="2" applyBorder="1" applyAlignment="1">
      <alignment wrapText="1"/>
    </xf>
    <xf numFmtId="0" fontId="6" fillId="0" borderId="71" xfId="2" applyBorder="1" applyAlignment="1">
      <alignment wrapText="1"/>
    </xf>
    <xf numFmtId="0" fontId="4" fillId="3" borderId="29" xfId="0" applyFont="1" applyFill="1" applyBorder="1" applyAlignment="1">
      <alignment vertical="center"/>
    </xf>
    <xf numFmtId="0" fontId="2" fillId="5" borderId="29" xfId="0" applyFont="1" applyFill="1" applyBorder="1"/>
    <xf numFmtId="0" fontId="21" fillId="2" borderId="0" xfId="0" applyFont="1" applyFill="1" applyBorder="1"/>
    <xf numFmtId="0" fontId="19" fillId="18" borderId="42" xfId="0" applyFont="1" applyFill="1" applyBorder="1"/>
    <xf numFmtId="0" fontId="16" fillId="18" borderId="43" xfId="0" applyFont="1" applyFill="1" applyBorder="1"/>
    <xf numFmtId="166" fontId="16" fillId="18" borderId="43" xfId="0" applyNumberFormat="1" applyFont="1" applyFill="1" applyBorder="1"/>
    <xf numFmtId="166" fontId="16" fillId="18" borderId="7" xfId="0" applyNumberFormat="1" applyFont="1" applyFill="1" applyBorder="1"/>
    <xf numFmtId="0" fontId="0" fillId="16" borderId="16" xfId="0" quotePrefix="1" applyFont="1" applyFill="1" applyBorder="1" applyAlignment="1">
      <alignment vertical="top" wrapText="1"/>
    </xf>
    <xf numFmtId="0" fontId="0" fillId="16" borderId="72" xfId="0" quotePrefix="1" applyFont="1" applyFill="1" applyBorder="1" applyAlignment="1">
      <alignment vertical="top" wrapText="1"/>
    </xf>
    <xf numFmtId="0" fontId="4" fillId="18" borderId="26" xfId="0" applyFont="1" applyFill="1" applyBorder="1" applyAlignment="1">
      <alignment horizontal="center" wrapText="1"/>
    </xf>
    <xf numFmtId="0" fontId="0" fillId="4" borderId="73" xfId="0" quotePrefix="1" applyFont="1" applyFill="1" applyBorder="1" applyAlignment="1">
      <alignment vertical="top" wrapText="1"/>
    </xf>
    <xf numFmtId="0" fontId="2" fillId="4" borderId="60" xfId="0" applyFont="1" applyFill="1" applyBorder="1" applyAlignment="1">
      <alignment horizontal="center" vertical="center"/>
    </xf>
    <xf numFmtId="0" fontId="6" fillId="0" borderId="9" xfId="2" applyBorder="1" applyAlignment="1">
      <alignment vertical="center"/>
    </xf>
    <xf numFmtId="0" fontId="6" fillId="0" borderId="30" xfId="2" applyBorder="1" applyAlignment="1"/>
    <xf numFmtId="0" fontId="0" fillId="4" borderId="9" xfId="0" applyFill="1" applyBorder="1" applyAlignment="1">
      <alignment vertical="center"/>
    </xf>
    <xf numFmtId="0" fontId="2" fillId="4" borderId="38" xfId="0" applyFont="1" applyFill="1" applyBorder="1" applyAlignment="1">
      <alignment horizontal="center" vertical="center" wrapText="1"/>
    </xf>
    <xf numFmtId="0" fontId="0" fillId="4" borderId="46" xfId="0" applyFill="1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18" borderId="64" xfId="0" applyFill="1" applyBorder="1"/>
    <xf numFmtId="0" fontId="0" fillId="18" borderId="36" xfId="0" applyFill="1" applyBorder="1"/>
    <xf numFmtId="0" fontId="0" fillId="18" borderId="63" xfId="0" applyFill="1" applyBorder="1"/>
    <xf numFmtId="0" fontId="2" fillId="18" borderId="7" xfId="0" applyFont="1" applyFill="1" applyBorder="1" applyAlignment="1">
      <alignment horizontal="center" vertical="center" wrapText="1"/>
    </xf>
    <xf numFmtId="0" fontId="4" fillId="18" borderId="42" xfId="0" applyFont="1" applyFill="1" applyBorder="1"/>
    <xf numFmtId="0" fontId="2" fillId="4" borderId="29" xfId="0" applyFont="1" applyFill="1" applyBorder="1" applyAlignment="1">
      <alignment horizontal="center" vertical="center" wrapText="1"/>
    </xf>
    <xf numFmtId="0" fontId="2" fillId="16" borderId="4" xfId="0" applyFont="1" applyFill="1" applyBorder="1"/>
    <xf numFmtId="164" fontId="2" fillId="16" borderId="4" xfId="0" applyNumberFormat="1" applyFont="1" applyFill="1" applyBorder="1"/>
    <xf numFmtId="0" fontId="2" fillId="16" borderId="37" xfId="0" applyFont="1" applyFill="1" applyBorder="1"/>
    <xf numFmtId="164" fontId="2" fillId="16" borderId="37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4" fillId="18" borderId="47" xfId="0" applyFont="1" applyFill="1" applyBorder="1" applyAlignment="1">
      <alignment vertical="center"/>
    </xf>
    <xf numFmtId="0" fontId="4" fillId="18" borderId="56" xfId="0" applyFont="1" applyFill="1" applyBorder="1" applyAlignment="1">
      <alignment vertical="center"/>
    </xf>
    <xf numFmtId="2" fontId="0" fillId="5" borderId="25" xfId="0" applyNumberFormat="1" applyFill="1" applyBorder="1"/>
    <xf numFmtId="0" fontId="0" fillId="2" borderId="74" xfId="0" applyNumberFormat="1" applyFill="1" applyBorder="1"/>
    <xf numFmtId="0" fontId="0" fillId="2" borderId="4" xfId="0" applyNumberFormat="1" applyFill="1" applyBorder="1"/>
    <xf numFmtId="0" fontId="2" fillId="2" borderId="4" xfId="0" applyNumberFormat="1" applyFont="1" applyFill="1" applyBorder="1"/>
    <xf numFmtId="9" fontId="0" fillId="4" borderId="37" xfId="1" applyFont="1" applyFill="1" applyBorder="1"/>
    <xf numFmtId="0" fontId="4" fillId="18" borderId="36" xfId="0" applyFont="1" applyFill="1" applyBorder="1" applyAlignment="1">
      <alignment vertical="center"/>
    </xf>
    <xf numFmtId="0" fontId="2" fillId="2" borderId="37" xfId="0" applyNumberFormat="1" applyFont="1" applyFill="1" applyBorder="1"/>
    <xf numFmtId="0" fontId="0" fillId="2" borderId="8" xfId="0" applyNumberFormat="1" applyFill="1" applyBorder="1"/>
    <xf numFmtId="0" fontId="0" fillId="2" borderId="10" xfId="0" applyNumberForma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0" fillId="2" borderId="59" xfId="0" applyNumberFormat="1" applyFill="1" applyBorder="1"/>
    <xf numFmtId="0" fontId="2" fillId="4" borderId="50" xfId="0" applyFont="1" applyFill="1" applyBorder="1" applyAlignment="1">
      <alignment vertical="center" wrapText="1"/>
    </xf>
    <xf numFmtId="0" fontId="2" fillId="4" borderId="65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41" xfId="0" applyFont="1" applyFill="1" applyBorder="1" applyAlignment="1">
      <alignment vertical="center" wrapText="1"/>
    </xf>
    <xf numFmtId="0" fontId="6" fillId="0" borderId="30" xfId="2" applyBorder="1"/>
    <xf numFmtId="0" fontId="4" fillId="3" borderId="42" xfId="0" applyFont="1" applyFill="1" applyBorder="1" applyAlignment="1">
      <alignment horizontal="left" wrapText="1"/>
    </xf>
    <xf numFmtId="9" fontId="0" fillId="3" borderId="43" xfId="1" applyFont="1" applyFill="1" applyBorder="1" applyAlignment="1">
      <alignment horizontal="left" wrapText="1"/>
    </xf>
    <xf numFmtId="0" fontId="0" fillId="3" borderId="43" xfId="0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16" borderId="29" xfId="0" applyFont="1" applyFill="1" applyBorder="1" applyAlignment="1">
      <alignment horizontal="left" wrapText="1"/>
    </xf>
    <xf numFmtId="0" fontId="5" fillId="16" borderId="0" xfId="0" applyFont="1" applyFill="1" applyBorder="1" applyAlignment="1">
      <alignment horizontal="left" wrapText="1"/>
    </xf>
    <xf numFmtId="166" fontId="5" fillId="16" borderId="0" xfId="0" applyNumberFormat="1" applyFont="1" applyFill="1" applyBorder="1" applyAlignment="1">
      <alignment horizontal="left" wrapText="1"/>
    </xf>
    <xf numFmtId="0" fontId="0" fillId="2" borderId="29" xfId="0" applyFill="1" applyBorder="1" applyAlignment="1">
      <alignment horizontal="left" wrapText="1"/>
    </xf>
    <xf numFmtId="0" fontId="0" fillId="2" borderId="0" xfId="1" applyNumberFormat="1" applyFont="1" applyFill="1" applyBorder="1" applyAlignment="1">
      <alignment horizontal="left" wrapText="1"/>
    </xf>
    <xf numFmtId="166" fontId="0" fillId="2" borderId="0" xfId="0" applyNumberFormat="1" applyFill="1" applyBorder="1" applyAlignment="1">
      <alignment horizontal="left" wrapText="1"/>
    </xf>
    <xf numFmtId="0" fontId="5" fillId="2" borderId="0" xfId="0" applyFont="1" applyFill="1"/>
    <xf numFmtId="0" fontId="5" fillId="5" borderId="30" xfId="0" applyFont="1" applyFill="1" applyBorder="1" applyAlignment="1">
      <alignment horizontal="left" wrapText="1"/>
    </xf>
    <xf numFmtId="166" fontId="2" fillId="5" borderId="30" xfId="0" applyNumberFormat="1" applyFont="1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9" fontId="0" fillId="3" borderId="42" xfId="1" applyFont="1" applyFill="1" applyBorder="1" applyAlignment="1">
      <alignment horizontal="left" wrapText="1"/>
    </xf>
    <xf numFmtId="9" fontId="5" fillId="16" borderId="29" xfId="1" applyFont="1" applyFill="1" applyBorder="1" applyAlignment="1">
      <alignment horizontal="left" wrapText="1"/>
    </xf>
    <xf numFmtId="166" fontId="0" fillId="2" borderId="29" xfId="0" applyNumberFormat="1" applyFill="1" applyBorder="1" applyAlignment="1">
      <alignment horizontal="left" wrapText="1"/>
    </xf>
    <xf numFmtId="165" fontId="0" fillId="2" borderId="30" xfId="0" applyNumberFormat="1" applyFill="1" applyBorder="1"/>
    <xf numFmtId="165" fontId="0" fillId="2" borderId="44" xfId="0" applyNumberFormat="1" applyFill="1" applyBorder="1"/>
    <xf numFmtId="0" fontId="4" fillId="3" borderId="57" xfId="0" applyFont="1" applyFill="1" applyBorder="1"/>
    <xf numFmtId="166" fontId="0" fillId="2" borderId="4" xfId="0" applyNumberFormat="1" applyFont="1" applyFill="1" applyBorder="1"/>
    <xf numFmtId="166" fontId="0" fillId="3" borderId="42" xfId="0" applyNumberFormat="1" applyFill="1" applyBorder="1"/>
    <xf numFmtId="166" fontId="19" fillId="18" borderId="29" xfId="0" applyNumberFormat="1" applyFont="1" applyFill="1" applyBorder="1"/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45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4" fillId="3" borderId="29" xfId="0" applyFont="1" applyFill="1" applyBorder="1"/>
    <xf numFmtId="165" fontId="0" fillId="2" borderId="7" xfId="0" applyNumberFormat="1" applyFill="1" applyBorder="1"/>
    <xf numFmtId="0" fontId="16" fillId="3" borderId="0" xfId="0" applyFont="1" applyFill="1" applyBorder="1" applyAlignment="1">
      <alignment horizontal="right"/>
    </xf>
    <xf numFmtId="0" fontId="16" fillId="3" borderId="30" xfId="0" applyFont="1" applyFill="1" applyBorder="1" applyAlignment="1">
      <alignment horizontal="right"/>
    </xf>
    <xf numFmtId="0" fontId="2" fillId="2" borderId="55" xfId="0" applyFont="1" applyFill="1" applyBorder="1" applyAlignment="1">
      <alignment vertical="center"/>
    </xf>
    <xf numFmtId="0" fontId="0" fillId="2" borderId="8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4" fillId="18" borderId="78" xfId="0" applyFont="1" applyFill="1" applyBorder="1" applyAlignment="1">
      <alignment horizontal="center" wrapText="1"/>
    </xf>
    <xf numFmtId="166" fontId="0" fillId="2" borderId="79" xfId="0" applyNumberFormat="1" applyFill="1" applyBorder="1"/>
    <xf numFmtId="166" fontId="0" fillId="2" borderId="80" xfId="0" applyNumberFormat="1" applyFill="1" applyBorder="1"/>
    <xf numFmtId="9" fontId="5" fillId="2" borderId="0" xfId="1" applyFont="1" applyFill="1"/>
    <xf numFmtId="1" fontId="13" fillId="13" borderId="22" xfId="0" applyNumberFormat="1" applyFont="1" applyFill="1" applyBorder="1" applyAlignment="1" applyProtection="1">
      <alignment horizontal="center" vertical="center" wrapText="1"/>
      <protection locked="0"/>
    </xf>
    <xf numFmtId="1" fontId="13" fillId="13" borderId="21" xfId="0" applyNumberFormat="1" applyFont="1" applyFill="1" applyBorder="1" applyAlignment="1" applyProtection="1">
      <alignment horizontal="center" vertical="center" wrapText="1"/>
      <protection locked="0"/>
    </xf>
    <xf numFmtId="167" fontId="13" fillId="14" borderId="21" xfId="0" applyNumberFormat="1" applyFont="1" applyFill="1" applyBorder="1" applyAlignment="1">
      <alignment horizontal="center" vertical="center" wrapText="1"/>
    </xf>
    <xf numFmtId="166" fontId="0" fillId="2" borderId="81" xfId="0" applyNumberFormat="1" applyFill="1" applyBorder="1"/>
    <xf numFmtId="166" fontId="0" fillId="2" borderId="82" xfId="0" applyNumberFormat="1" applyFill="1" applyBorder="1"/>
    <xf numFmtId="166" fontId="0" fillId="2" borderId="83" xfId="0" applyNumberFormat="1" applyFill="1" applyBorder="1"/>
    <xf numFmtId="166" fontId="0" fillId="2" borderId="84" xfId="0" applyNumberFormat="1" applyFill="1" applyBorder="1"/>
    <xf numFmtId="166" fontId="0" fillId="2" borderId="30" xfId="0" applyNumberFormat="1" applyFill="1" applyBorder="1" applyAlignment="1">
      <alignment horizontal="left" wrapText="1"/>
    </xf>
    <xf numFmtId="0" fontId="2" fillId="5" borderId="85" xfId="0" applyFont="1" applyFill="1" applyBorder="1"/>
    <xf numFmtId="166" fontId="0" fillId="2" borderId="86" xfId="0" applyNumberFormat="1" applyFill="1" applyBorder="1" applyAlignment="1">
      <alignment horizontal="left" wrapText="1"/>
    </xf>
    <xf numFmtId="0" fontId="0" fillId="2" borderId="87" xfId="0" applyFill="1" applyBorder="1" applyAlignment="1">
      <alignment horizontal="left" wrapText="1"/>
    </xf>
    <xf numFmtId="0" fontId="0" fillId="2" borderId="88" xfId="1" applyNumberFormat="1" applyFont="1" applyFill="1" applyBorder="1" applyAlignment="1">
      <alignment horizontal="left" wrapText="1"/>
    </xf>
    <xf numFmtId="166" fontId="0" fillId="2" borderId="88" xfId="0" applyNumberFormat="1" applyFill="1" applyBorder="1" applyAlignment="1">
      <alignment horizontal="left" wrapText="1"/>
    </xf>
    <xf numFmtId="166" fontId="2" fillId="5" borderId="88" xfId="0" applyNumberFormat="1" applyFont="1" applyFill="1" applyBorder="1" applyAlignment="1">
      <alignment horizontal="left" wrapText="1"/>
    </xf>
    <xf numFmtId="166" fontId="2" fillId="5" borderId="89" xfId="0" applyNumberFormat="1" applyFont="1" applyFill="1" applyBorder="1" applyAlignment="1">
      <alignment horizontal="left" wrapText="1"/>
    </xf>
    <xf numFmtId="166" fontId="0" fillId="2" borderId="90" xfId="0" applyNumberFormat="1" applyFill="1" applyBorder="1" applyAlignment="1">
      <alignment horizontal="left" wrapText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wrapText="1"/>
      <protection hidden="1"/>
    </xf>
    <xf numFmtId="0" fontId="0" fillId="2" borderId="0" xfId="0" applyFill="1" applyBorder="1" applyProtection="1">
      <protection hidden="1"/>
    </xf>
    <xf numFmtId="0" fontId="0" fillId="2" borderId="0" xfId="0" applyFill="1" applyBorder="1" applyAlignment="1" applyProtection="1">
      <alignment horizontal="center" wrapText="1"/>
      <protection hidden="1"/>
    </xf>
    <xf numFmtId="0" fontId="2" fillId="2" borderId="0" xfId="0" applyFont="1" applyFill="1" applyProtection="1">
      <protection hidden="1"/>
    </xf>
    <xf numFmtId="0" fontId="4" fillId="18" borderId="41" xfId="0" applyFont="1" applyFill="1" applyBorder="1" applyAlignment="1" applyProtection="1">
      <alignment horizontal="center" vertical="center" wrapText="1"/>
      <protection hidden="1"/>
    </xf>
    <xf numFmtId="0" fontId="4" fillId="18" borderId="3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0" fillId="2" borderId="0" xfId="0" applyFont="1" applyFill="1" applyBorder="1" applyProtection="1">
      <protection hidden="1"/>
    </xf>
    <xf numFmtId="0" fontId="0" fillId="5" borderId="4" xfId="0" applyFill="1" applyBorder="1"/>
    <xf numFmtId="9" fontId="0" fillId="4" borderId="4" xfId="1" applyFont="1" applyFill="1" applyBorder="1"/>
    <xf numFmtId="0" fontId="0" fillId="2" borderId="29" xfId="0" applyFill="1" applyBorder="1" applyAlignment="1">
      <alignment wrapText="1"/>
    </xf>
    <xf numFmtId="0" fontId="0" fillId="2" borderId="42" xfId="0" applyFill="1" applyBorder="1" applyAlignment="1">
      <alignment wrapText="1"/>
    </xf>
    <xf numFmtId="166" fontId="0" fillId="5" borderId="39" xfId="0" applyNumberFormat="1" applyFill="1" applyBorder="1"/>
    <xf numFmtId="166" fontId="0" fillId="2" borderId="91" xfId="0" applyNumberFormat="1" applyFill="1" applyBorder="1"/>
    <xf numFmtId="166" fontId="0" fillId="2" borderId="39" xfId="0" applyNumberFormat="1" applyFill="1" applyBorder="1"/>
    <xf numFmtId="166" fontId="0" fillId="2" borderId="46" xfId="0" applyNumberFormat="1" applyFill="1" applyBorder="1"/>
    <xf numFmtId="166" fontId="0" fillId="2" borderId="75" xfId="0" applyNumberFormat="1" applyFill="1" applyBorder="1"/>
    <xf numFmtId="0" fontId="0" fillId="2" borderId="91" xfId="0" applyNumberFormat="1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0" fillId="2" borderId="29" xfId="0" applyFill="1" applyBorder="1" applyAlignment="1">
      <alignment horizontal="left" vertical="center" wrapText="1"/>
    </xf>
    <xf numFmtId="0" fontId="2" fillId="2" borderId="0" xfId="0" applyFont="1" applyFill="1" applyAlignment="1" applyProtection="1">
      <alignment horizontal="center" wrapText="1"/>
      <protection hidden="1"/>
    </xf>
    <xf numFmtId="0" fontId="4" fillId="2" borderId="0" xfId="0" applyFont="1" applyFill="1" applyBorder="1" applyAlignment="1" applyProtection="1">
      <alignment horizontal="center" wrapText="1"/>
      <protection hidden="1"/>
    </xf>
    <xf numFmtId="0" fontId="0" fillId="2" borderId="0" xfId="0" applyFont="1" applyFill="1" applyBorder="1"/>
    <xf numFmtId="0" fontId="0" fillId="2" borderId="29" xfId="0" applyFont="1" applyFill="1" applyBorder="1"/>
    <xf numFmtId="0" fontId="0" fillId="2" borderId="30" xfId="0" applyFont="1" applyFill="1" applyBorder="1"/>
    <xf numFmtId="0" fontId="0" fillId="2" borderId="31" xfId="0" applyFont="1" applyFill="1" applyBorder="1"/>
    <xf numFmtId="0" fontId="0" fillId="2" borderId="45" xfId="0" applyFont="1" applyFill="1" applyBorder="1"/>
    <xf numFmtId="0" fontId="0" fillId="2" borderId="44" xfId="0" applyFont="1" applyFill="1" applyBorder="1"/>
    <xf numFmtId="0" fontId="3" fillId="2" borderId="0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right" vertical="center" wrapText="1"/>
      <protection hidden="1"/>
    </xf>
    <xf numFmtId="0" fontId="0" fillId="2" borderId="0" xfId="0" applyFill="1" applyBorder="1" applyAlignment="1" applyProtection="1">
      <alignment horizontal="right" wrapText="1"/>
      <protection hidden="1"/>
    </xf>
    <xf numFmtId="0" fontId="24" fillId="2" borderId="92" xfId="0" applyFont="1" applyFill="1" applyBorder="1" applyAlignment="1" applyProtection="1">
      <alignment horizontal="center" vertical="center" wrapText="1"/>
      <protection locked="0" hidden="1"/>
    </xf>
    <xf numFmtId="49" fontId="24" fillId="2" borderId="92" xfId="0" applyNumberFormat="1" applyFont="1" applyFill="1" applyBorder="1" applyAlignment="1" applyProtection="1">
      <alignment horizontal="center" vertical="center" wrapText="1"/>
      <protection locked="0" hidden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4" fillId="2" borderId="0" xfId="0" applyFont="1" applyFill="1" applyBorder="1" applyAlignment="1" applyProtection="1">
      <alignment horizont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22" fillId="2" borderId="0" xfId="2" applyFont="1" applyFill="1" applyBorder="1" applyAlignment="1" applyProtection="1">
      <alignment horizontal="center" vertical="center" wrapText="1"/>
      <protection hidden="1"/>
    </xf>
    <xf numFmtId="0" fontId="4" fillId="3" borderId="42" xfId="0" applyFont="1" applyFill="1" applyBorder="1" applyAlignment="1">
      <alignment horizontal="left"/>
    </xf>
    <xf numFmtId="0" fontId="4" fillId="3" borderId="43" xfId="0" applyFont="1" applyFill="1" applyBorder="1" applyAlignment="1">
      <alignment horizontal="left"/>
    </xf>
    <xf numFmtId="0" fontId="4" fillId="2" borderId="0" xfId="0" applyFont="1" applyFill="1" applyBorder="1" applyAlignment="1" applyProtection="1">
      <alignment horizont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22" fillId="2" borderId="0" xfId="2" applyFont="1" applyFill="1" applyBorder="1" applyAlignment="1" applyProtection="1">
      <alignment horizontal="center" vertical="center" wrapText="1"/>
      <protection hidden="1"/>
    </xf>
    <xf numFmtId="49" fontId="24" fillId="2" borderId="93" xfId="0" applyNumberFormat="1" applyFont="1" applyFill="1" applyBorder="1" applyAlignment="1" applyProtection="1">
      <alignment horizontal="center" vertical="center" wrapText="1"/>
      <protection locked="0" hidden="1"/>
    </xf>
    <xf numFmtId="49" fontId="24" fillId="2" borderId="94" xfId="0" applyNumberFormat="1" applyFont="1" applyFill="1" applyBorder="1" applyAlignment="1" applyProtection="1">
      <alignment horizontal="center" vertical="center" wrapText="1"/>
      <protection locked="0" hidden="1"/>
    </xf>
    <xf numFmtId="0" fontId="24" fillId="2" borderId="93" xfId="0" applyFont="1" applyFill="1" applyBorder="1" applyAlignment="1" applyProtection="1">
      <alignment horizontal="center" vertical="center" wrapText="1"/>
      <protection locked="0" hidden="1"/>
    </xf>
    <xf numFmtId="0" fontId="24" fillId="2" borderId="94" xfId="0" applyFont="1" applyFill="1" applyBorder="1" applyAlignment="1" applyProtection="1">
      <alignment horizontal="center" vertical="center" wrapText="1"/>
      <protection locked="0" hidden="1"/>
    </xf>
    <xf numFmtId="0" fontId="3" fillId="2" borderId="0" xfId="0" applyFont="1" applyFill="1" applyBorder="1" applyAlignment="1" applyProtection="1">
      <alignment horizontal="right" vertical="center" wrapText="1"/>
      <protection hidden="1"/>
    </xf>
    <xf numFmtId="0" fontId="18" fillId="18" borderId="1" xfId="0" applyFont="1" applyFill="1" applyBorder="1" applyAlignment="1" applyProtection="1">
      <alignment horizontal="center" vertical="center"/>
      <protection hidden="1"/>
    </xf>
    <xf numFmtId="0" fontId="18" fillId="18" borderId="2" xfId="0" applyFont="1" applyFill="1" applyBorder="1" applyAlignment="1" applyProtection="1">
      <alignment horizontal="center" vertical="center"/>
      <protection hidden="1"/>
    </xf>
    <xf numFmtId="0" fontId="18" fillId="18" borderId="3" xfId="0" applyFont="1" applyFill="1" applyBorder="1" applyAlignment="1" applyProtection="1">
      <alignment horizontal="center" vertical="center"/>
      <protection hidden="1"/>
    </xf>
    <xf numFmtId="0" fontId="3" fillId="2" borderId="29" xfId="0" applyFont="1" applyFill="1" applyBorder="1" applyAlignment="1" applyProtection="1">
      <alignment horizontal="right" vertical="center" wrapText="1"/>
      <protection hidden="1"/>
    </xf>
    <xf numFmtId="0" fontId="4" fillId="3" borderId="4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0" fillId="4" borderId="76" xfId="0" quotePrefix="1" applyFont="1" applyFill="1" applyBorder="1" applyAlignment="1">
      <alignment horizontal="center" vertical="top" wrapText="1"/>
    </xf>
    <xf numFmtId="0" fontId="0" fillId="4" borderId="77" xfId="0" quotePrefix="1" applyFont="1" applyFill="1" applyBorder="1" applyAlignment="1">
      <alignment horizontal="center" vertical="top" wrapText="1"/>
    </xf>
    <xf numFmtId="0" fontId="4" fillId="18" borderId="1" xfId="0" applyFont="1" applyFill="1" applyBorder="1" applyAlignment="1">
      <alignment horizontal="center"/>
    </xf>
    <xf numFmtId="0" fontId="4" fillId="18" borderId="2" xfId="0" applyFont="1" applyFill="1" applyBorder="1" applyAlignment="1">
      <alignment horizontal="center"/>
    </xf>
    <xf numFmtId="0" fontId="4" fillId="18" borderId="3" xfId="0" applyFont="1" applyFill="1" applyBorder="1" applyAlignment="1">
      <alignment horizontal="center"/>
    </xf>
    <xf numFmtId="1" fontId="13" fillId="13" borderId="22" xfId="0" applyNumberFormat="1" applyFont="1" applyFill="1" applyBorder="1" applyAlignment="1" applyProtection="1">
      <alignment horizontal="center" vertical="center" wrapText="1"/>
      <protection locked="0"/>
    </xf>
    <xf numFmtId="1" fontId="13" fillId="13" borderId="23" xfId="0" applyNumberFormat="1" applyFont="1" applyFill="1" applyBorder="1" applyAlignment="1" applyProtection="1">
      <alignment horizontal="center" vertical="center" wrapText="1"/>
      <protection locked="0"/>
    </xf>
    <xf numFmtId="1" fontId="13" fillId="13" borderId="21" xfId="0" applyNumberFormat="1" applyFont="1" applyFill="1" applyBorder="1" applyAlignment="1" applyProtection="1">
      <alignment horizontal="center" vertical="center" wrapText="1"/>
      <protection locked="0"/>
    </xf>
    <xf numFmtId="167" fontId="13" fillId="14" borderId="22" xfId="0" applyNumberFormat="1" applyFont="1" applyFill="1" applyBorder="1" applyAlignment="1">
      <alignment horizontal="center" vertical="center" wrapText="1"/>
    </xf>
    <xf numFmtId="167" fontId="13" fillId="14" borderId="23" xfId="0" applyNumberFormat="1" applyFont="1" applyFill="1" applyBorder="1" applyAlignment="1">
      <alignment horizontal="center" vertical="center" wrapText="1"/>
    </xf>
    <xf numFmtId="167" fontId="13" fillId="14" borderId="21" xfId="0" applyNumberFormat="1" applyFont="1" applyFill="1" applyBorder="1" applyAlignment="1">
      <alignment horizontal="center" vertical="center" wrapText="1"/>
    </xf>
    <xf numFmtId="0" fontId="0" fillId="2" borderId="81" xfId="0" applyFont="1" applyFill="1" applyBorder="1"/>
    <xf numFmtId="0" fontId="0" fillId="2" borderId="95" xfId="0" applyFont="1" applyFill="1" applyBorder="1"/>
    <xf numFmtId="0" fontId="0" fillId="2" borderId="16" xfId="0" applyFont="1" applyFill="1" applyBorder="1"/>
    <xf numFmtId="0" fontId="0" fillId="2" borderId="95" xfId="0" applyFill="1" applyBorder="1"/>
    <xf numFmtId="166" fontId="27" fillId="4" borderId="41" xfId="0" applyNumberFormat="1" applyFont="1" applyFill="1" applyBorder="1" applyAlignment="1" applyProtection="1">
      <alignment vertical="center" wrapText="1"/>
      <protection hidden="1"/>
    </xf>
    <xf numFmtId="0" fontId="18" fillId="4" borderId="41" xfId="0" applyFont="1" applyFill="1" applyBorder="1" applyAlignment="1" applyProtection="1">
      <alignment horizontal="center" vertical="center"/>
      <protection hidden="1"/>
    </xf>
    <xf numFmtId="0" fontId="18" fillId="4" borderId="41" xfId="0" applyFont="1" applyFill="1" applyBorder="1" applyAlignment="1" applyProtection="1">
      <alignment horizontal="center" vertical="center" wrapText="1"/>
      <protection hidden="1"/>
    </xf>
    <xf numFmtId="166" fontId="27" fillId="4" borderId="41" xfId="0" applyNumberFormat="1" applyFont="1" applyFill="1" applyBorder="1" applyAlignment="1" applyProtection="1">
      <alignment horizontal="center" vertical="center" wrapText="1"/>
      <protection hidden="1"/>
    </xf>
    <xf numFmtId="166" fontId="27" fillId="18" borderId="3" xfId="0" applyNumberFormat="1" applyFont="1" applyFill="1" applyBorder="1" applyAlignment="1" applyProtection="1">
      <alignment wrapText="1"/>
      <protection hidden="1"/>
    </xf>
    <xf numFmtId="14" fontId="27" fillId="2" borderId="8" xfId="0" applyNumberFormat="1" applyFont="1" applyFill="1" applyBorder="1" applyAlignment="1" applyProtection="1">
      <alignment horizontal="center" vertical="center"/>
      <protection locked="0" hidden="1"/>
    </xf>
    <xf numFmtId="49" fontId="27" fillId="2" borderId="70" xfId="0" applyNumberFormat="1" applyFont="1" applyFill="1" applyBorder="1" applyAlignment="1" applyProtection="1">
      <alignment horizontal="center" vertical="center"/>
      <protection locked="0" hidden="1"/>
    </xf>
    <xf numFmtId="49" fontId="27" fillId="2" borderId="70" xfId="0" applyNumberFormat="1" applyFont="1" applyFill="1" applyBorder="1" applyAlignment="1" applyProtection="1">
      <alignment horizontal="center" vertical="center" wrapText="1"/>
      <protection locked="0" hidden="1"/>
    </xf>
    <xf numFmtId="0" fontId="28" fillId="2" borderId="5" xfId="0" applyFont="1" applyFill="1" applyBorder="1" applyAlignment="1" applyProtection="1">
      <alignment horizontal="center" vertical="center" wrapText="1"/>
      <protection locked="0" hidden="1"/>
    </xf>
    <xf numFmtId="0" fontId="28" fillId="2" borderId="4" xfId="0" applyFont="1" applyFill="1" applyBorder="1" applyAlignment="1" applyProtection="1">
      <alignment horizontal="center" vertical="center" wrapText="1"/>
      <protection locked="0" hidden="1"/>
    </xf>
    <xf numFmtId="0" fontId="28" fillId="2" borderId="4" xfId="0" applyFont="1" applyFill="1" applyBorder="1" applyAlignment="1" applyProtection="1">
      <alignment horizontal="center" vertical="center" wrapText="1"/>
      <protection hidden="1"/>
    </xf>
    <xf numFmtId="0" fontId="28" fillId="2" borderId="52" xfId="0" applyFont="1" applyFill="1" applyBorder="1" applyAlignment="1" applyProtection="1">
      <alignment horizontal="center" vertical="center" wrapText="1"/>
      <protection locked="0" hidden="1"/>
    </xf>
    <xf numFmtId="170" fontId="29" fillId="17" borderId="61" xfId="0" applyNumberFormat="1" applyFont="1" applyFill="1" applyBorder="1" applyAlignment="1" applyProtection="1">
      <alignment vertical="center"/>
      <protection hidden="1"/>
    </xf>
    <xf numFmtId="0" fontId="18" fillId="17" borderId="31" xfId="0" applyFont="1" applyFill="1" applyBorder="1" applyAlignment="1" applyProtection="1">
      <alignment vertical="center"/>
      <protection hidden="1"/>
    </xf>
    <xf numFmtId="0" fontId="18" fillId="17" borderId="45" xfId="0" applyFont="1" applyFill="1" applyBorder="1" applyAlignment="1" applyProtection="1">
      <alignment vertical="center"/>
      <protection hidden="1"/>
    </xf>
    <xf numFmtId="0" fontId="3" fillId="17" borderId="45" xfId="0" applyFont="1" applyFill="1" applyBorder="1" applyAlignment="1" applyProtection="1">
      <alignment vertical="center"/>
      <protection hidden="1"/>
    </xf>
    <xf numFmtId="0" fontId="3" fillId="17" borderId="45" xfId="0" applyFont="1" applyFill="1" applyBorder="1" applyAlignment="1" applyProtection="1">
      <alignment horizontal="center" vertical="center" wrapText="1"/>
      <protection hidden="1"/>
    </xf>
    <xf numFmtId="170" fontId="18" fillId="17" borderId="58" xfId="0" applyNumberFormat="1" applyFont="1" applyFill="1" applyBorder="1" applyAlignment="1" applyProtection="1">
      <alignment vertical="center"/>
      <protection hidden="1"/>
    </xf>
    <xf numFmtId="0" fontId="0" fillId="2" borderId="95" xfId="0" applyFont="1" applyFill="1" applyBorder="1" applyAlignment="1">
      <alignment wrapText="1"/>
    </xf>
  </cellXfs>
  <cellStyles count="4">
    <cellStyle name="Link" xfId="2" builtinId="8"/>
    <cellStyle name="Prozent" xfId="1" builtinId="5"/>
    <cellStyle name="Standard" xfId="0" builtinId="0"/>
    <cellStyle name="Währung" xfId="3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F94A7"/>
      <color rgb="FFCCEBED"/>
      <color rgb="FFBF1528"/>
      <color rgb="FFF9C9CF"/>
      <color rgb="FFEBE6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17145</xdr:colOff>
      <xdr:row>0</xdr:row>
      <xdr:rowOff>137160</xdr:rowOff>
    </xdr:from>
    <xdr:to>
      <xdr:col>9</xdr:col>
      <xdr:colOff>1043940</xdr:colOff>
      <xdr:row>4</xdr:row>
      <xdr:rowOff>97109</xdr:rowOff>
    </xdr:to>
    <xdr:pic>
      <xdr:nvPicPr>
        <xdr:cNvPr id="2" name="Grafik 10" descr="Ein Bild, das Schrift, Text, Logo, Grafiken enthält.&#10;&#10;Automatisch generierte Beschreibung">
          <a:extLst>
            <a:ext uri="{FF2B5EF4-FFF2-40B4-BE49-F238E27FC236}">
              <a16:creationId xmlns:a16="http://schemas.microsoft.com/office/drawing/2014/main" id="{183EBE3A-ABE3-43AD-83C7-975382A6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2425005" y="133350"/>
          <a:ext cx="1026795" cy="6800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190500</xdr:colOff>
      <xdr:row>1</xdr:row>
      <xdr:rowOff>66675</xdr:rowOff>
    </xdr:from>
    <xdr:to>
      <xdr:col>20</xdr:col>
      <xdr:colOff>1174561</xdr:colOff>
      <xdr:row>4</xdr:row>
      <xdr:rowOff>88878</xdr:rowOff>
    </xdr:to>
    <xdr:pic>
      <xdr:nvPicPr>
        <xdr:cNvPr id="3" name="Grafik 10" descr="Ein Bild, das Schrift, Text, Logo, Grafiken enthält.&#10;&#10;Automatisch generierte Beschreibung">
          <a:extLst>
            <a:ext uri="{FF2B5EF4-FFF2-40B4-BE49-F238E27FC236}">
              <a16:creationId xmlns:a16="http://schemas.microsoft.com/office/drawing/2014/main" id="{7FD042D7-E099-4A53-AC1F-FD19AB497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002000" y="247650"/>
          <a:ext cx="970726" cy="68450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622300</xdr:colOff>
          <xdr:row>2</xdr:row>
          <xdr:rowOff>12700</xdr:rowOff>
        </xdr:from>
        <xdr:to>
          <xdr:col>18</xdr:col>
          <xdr:colOff>774700</xdr:colOff>
          <xdr:row>4</xdr:row>
          <xdr:rowOff>63500</xdr:rowOff>
        </xdr:to>
        <xdr:sp macro="" textlink="">
          <xdr:nvSpPr>
            <xdr:cNvPr id="2090" name="Button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de-DE" sz="14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BUCHUNGSANFRAGE SENDEN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17145</xdr:colOff>
      <xdr:row>0</xdr:row>
      <xdr:rowOff>137160</xdr:rowOff>
    </xdr:from>
    <xdr:to>
      <xdr:col>10</xdr:col>
      <xdr:colOff>1037590</xdr:colOff>
      <xdr:row>4</xdr:row>
      <xdr:rowOff>135209</xdr:rowOff>
    </xdr:to>
    <xdr:pic>
      <xdr:nvPicPr>
        <xdr:cNvPr id="2" name="Grafik 10" descr="Ein Bild, das Schrift, Text, Logo, Grafiken enthält.&#10;&#10;Automatisch generierte Beschreibung">
          <a:extLst>
            <a:ext uri="{FF2B5EF4-FFF2-40B4-BE49-F238E27FC236}">
              <a16:creationId xmlns:a16="http://schemas.microsoft.com/office/drawing/2014/main" id="{27128812-3072-43B9-82EE-F019AE07C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451455" y="133350"/>
          <a:ext cx="1026795" cy="7124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17145</xdr:colOff>
      <xdr:row>0</xdr:row>
      <xdr:rowOff>137160</xdr:rowOff>
    </xdr:from>
    <xdr:to>
      <xdr:col>10</xdr:col>
      <xdr:colOff>1043940</xdr:colOff>
      <xdr:row>4</xdr:row>
      <xdr:rowOff>57104</xdr:rowOff>
    </xdr:to>
    <xdr:pic>
      <xdr:nvPicPr>
        <xdr:cNvPr id="2" name="Grafik 10" descr="Ein Bild, das Schrift, Text, Logo, Grafiken enthält.&#10;&#10;Automatisch generierte Beschreibung">
          <a:extLst>
            <a:ext uri="{FF2B5EF4-FFF2-40B4-BE49-F238E27FC236}">
              <a16:creationId xmlns:a16="http://schemas.microsoft.com/office/drawing/2014/main" id="{7DE459EB-8C0C-4835-9F84-E82751F8F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279630" y="133350"/>
          <a:ext cx="1026795" cy="680039"/>
        </a:xfrm>
        <a:prstGeom prst="rect">
          <a:avLst/>
        </a:prstGeom>
      </xdr:spPr>
    </xdr:pic>
    <xdr:clientData/>
  </xdr:twoCellAnchor>
  <xdr:twoCellAnchor>
    <xdr:from>
      <xdr:col>4</xdr:col>
      <xdr:colOff>131832</xdr:colOff>
      <xdr:row>4</xdr:row>
      <xdr:rowOff>95248</xdr:rowOff>
    </xdr:from>
    <xdr:to>
      <xdr:col>4</xdr:col>
      <xdr:colOff>1958340</xdr:colOff>
      <xdr:row>5</xdr:row>
      <xdr:rowOff>264748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9B4DC4C-BF86-433C-97B7-8C3F956ECE4C}"/>
            </a:ext>
          </a:extLst>
        </xdr:cNvPr>
        <xdr:cNvSpPr/>
      </xdr:nvSpPr>
      <xdr:spPr>
        <a:xfrm>
          <a:off x="7637532" y="847723"/>
          <a:ext cx="1826508" cy="3504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de-DE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Weiß: Berechnete Felder</a:t>
          </a:r>
          <a:endParaRPr lang="de-DE" b="1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4</xdr:col>
      <xdr:colOff>131832</xdr:colOff>
      <xdr:row>7</xdr:row>
      <xdr:rowOff>38944</xdr:rowOff>
    </xdr:from>
    <xdr:to>
      <xdr:col>4</xdr:col>
      <xdr:colOff>1957032</xdr:colOff>
      <xdr:row>8</xdr:row>
      <xdr:rowOff>215635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36054F5-EE2C-4455-921B-9B7CE3E1829B}"/>
            </a:ext>
          </a:extLst>
        </xdr:cNvPr>
        <xdr:cNvSpPr/>
      </xdr:nvSpPr>
      <xdr:spPr>
        <a:xfrm>
          <a:off x="7637532" y="1696294"/>
          <a:ext cx="1825200" cy="357666"/>
        </a:xfrm>
        <a:prstGeom prst="rect">
          <a:avLst/>
        </a:prstGeom>
        <a:solidFill>
          <a:srgbClr val="F9C9C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de-DE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Helles Rot: Fakten</a:t>
          </a:r>
          <a:endParaRPr lang="de-DE" b="1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4</xdr:col>
      <xdr:colOff>131832</xdr:colOff>
      <xdr:row>5</xdr:row>
      <xdr:rowOff>333796</xdr:rowOff>
    </xdr:from>
    <xdr:to>
      <xdr:col>4</xdr:col>
      <xdr:colOff>1958340</xdr:colOff>
      <xdr:row>6</xdr:row>
      <xdr:rowOff>326131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87DDAF3-34EA-4539-BB5C-C45253AD3989}"/>
            </a:ext>
          </a:extLst>
        </xdr:cNvPr>
        <xdr:cNvSpPr/>
      </xdr:nvSpPr>
      <xdr:spPr>
        <a:xfrm>
          <a:off x="7637532" y="1267246"/>
          <a:ext cx="1826508" cy="354285"/>
        </a:xfrm>
        <a:prstGeom prst="rect">
          <a:avLst/>
        </a:prstGeom>
        <a:solidFill>
          <a:srgbClr val="CCEBE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de-DE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Hellblau: Annahmen </a:t>
          </a:r>
          <a:endParaRPr lang="de-DE" b="1">
            <a:solidFill>
              <a:schemeClr val="tx1"/>
            </a:solidFill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17145</xdr:colOff>
      <xdr:row>0</xdr:row>
      <xdr:rowOff>137160</xdr:rowOff>
    </xdr:from>
    <xdr:to>
      <xdr:col>9</xdr:col>
      <xdr:colOff>1043940</xdr:colOff>
      <xdr:row>4</xdr:row>
      <xdr:rowOff>137114</xdr:rowOff>
    </xdr:to>
    <xdr:pic>
      <xdr:nvPicPr>
        <xdr:cNvPr id="2" name="Grafik 10" descr="Ein Bild, das Schrift, Text, Logo, Grafiken enthält.&#10;&#10;Automatisch generierte Beschreibung">
          <a:extLst>
            <a:ext uri="{FF2B5EF4-FFF2-40B4-BE49-F238E27FC236}">
              <a16:creationId xmlns:a16="http://schemas.microsoft.com/office/drawing/2014/main" id="{001FD80D-04D6-4800-A70B-6754F26C6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937230" y="133350"/>
          <a:ext cx="1022985" cy="7162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108585</xdr:colOff>
      <xdr:row>0</xdr:row>
      <xdr:rowOff>137160</xdr:rowOff>
    </xdr:from>
    <xdr:to>
      <xdr:col>24</xdr:col>
      <xdr:colOff>531495</xdr:colOff>
      <xdr:row>3</xdr:row>
      <xdr:rowOff>251414</xdr:rowOff>
    </xdr:to>
    <xdr:pic>
      <xdr:nvPicPr>
        <xdr:cNvPr id="2" name="Grafik 10" descr="Ein Bild, das Schrift, Text, Logo, Grafiken enthält.&#10;&#10;Automatisch generierte Beschreibung">
          <a:extLst>
            <a:ext uri="{FF2B5EF4-FFF2-40B4-BE49-F238E27FC236}">
              <a16:creationId xmlns:a16="http://schemas.microsoft.com/office/drawing/2014/main" id="{C374D2CB-69C4-4660-ADE9-B264C7B2B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565380" y="133350"/>
          <a:ext cx="1034415" cy="6705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106680</xdr:colOff>
      <xdr:row>0</xdr:row>
      <xdr:rowOff>133350</xdr:rowOff>
    </xdr:from>
    <xdr:to>
      <xdr:col>8</xdr:col>
      <xdr:colOff>531495</xdr:colOff>
      <xdr:row>4</xdr:row>
      <xdr:rowOff>57104</xdr:rowOff>
    </xdr:to>
    <xdr:pic>
      <xdr:nvPicPr>
        <xdr:cNvPr id="3" name="Grafik 10" descr="Ein Bild, das Schrift, Text, Logo, Grafiken enthält.&#10;&#10;Automatisch generierte Beschreibung">
          <a:extLst>
            <a:ext uri="{FF2B5EF4-FFF2-40B4-BE49-F238E27FC236}">
              <a16:creationId xmlns:a16="http://schemas.microsoft.com/office/drawing/2014/main" id="{AEE2CC10-ED83-4D4C-B4C9-5F6AD2E1C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622530" y="133350"/>
          <a:ext cx="1034415" cy="68956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196384</xdr:colOff>
      <xdr:row>44</xdr:row>
      <xdr:rowOff>151376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B382FDA-B6E6-49B1-8236-176B2A017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07584" cy="81980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761999</xdr:colOff>
      <xdr:row>2</xdr:row>
      <xdr:rowOff>57150</xdr:rowOff>
    </xdr:from>
    <xdr:to>
      <xdr:col>3</xdr:col>
      <xdr:colOff>1485900</xdr:colOff>
      <xdr:row>2</xdr:row>
      <xdr:rowOff>419100</xdr:rowOff>
    </xdr:to>
    <xdr:sp macro="" textlink="">
      <xdr:nvSpPr>
        <xdr:cNvPr id="2" name="Pfeil: nach oben gebogen 1">
          <a:extLst>
            <a:ext uri="{FF2B5EF4-FFF2-40B4-BE49-F238E27FC236}">
              <a16:creationId xmlns:a16="http://schemas.microsoft.com/office/drawing/2014/main" id="{4F88DD3B-A4F6-4115-89D6-8AB6F0099F64}"/>
            </a:ext>
          </a:extLst>
        </xdr:cNvPr>
        <xdr:cNvSpPr/>
      </xdr:nvSpPr>
      <xdr:spPr>
        <a:xfrm rot="5400000">
          <a:off x="2398395" y="541019"/>
          <a:ext cx="365760" cy="723901"/>
        </a:xfrm>
        <a:prstGeom prst="bentUp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72395</xdr:colOff>
      <xdr:row>2</xdr:row>
      <xdr:rowOff>55245</xdr:rowOff>
    </xdr:from>
    <xdr:to>
      <xdr:col>5</xdr:col>
      <xdr:colOff>855348</xdr:colOff>
      <xdr:row>2</xdr:row>
      <xdr:rowOff>419103</xdr:rowOff>
    </xdr:to>
    <xdr:sp macro="" textlink="">
      <xdr:nvSpPr>
        <xdr:cNvPr id="3" name="Pfeil: nach oben gebogen 3">
          <a:extLst>
            <a:ext uri="{FF2B5EF4-FFF2-40B4-BE49-F238E27FC236}">
              <a16:creationId xmlns:a16="http://schemas.microsoft.com/office/drawing/2014/main" id="{D77FF3C5-55D8-46DC-9CF3-15D012050580}"/>
            </a:ext>
          </a:extLst>
        </xdr:cNvPr>
        <xdr:cNvSpPr/>
      </xdr:nvSpPr>
      <xdr:spPr>
        <a:xfrm rot="5400000" flipV="1">
          <a:off x="4905378" y="512447"/>
          <a:ext cx="360048" cy="786763"/>
        </a:xfrm>
        <a:prstGeom prst="bentUp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pacebase.com/de/venue/campus-fichtenhain-63-7374/" TargetMode="External"/><Relationship Id="rId13" Type="http://schemas.openxmlformats.org/officeDocument/2006/relationships/hyperlink" Target="https://www.spacebase.com/de/venue/training-room-i-1060410/" TargetMode="External"/><Relationship Id="rId18" Type="http://schemas.openxmlformats.org/officeDocument/2006/relationships/hyperlink" Target="https://www.spacebase.com/en/venue/lern-denker-werkstadt-3853/" TargetMode="External"/><Relationship Id="rId3" Type="http://schemas.openxmlformats.org/officeDocument/2006/relationships/hyperlink" Target="https://www.eventinc.de/rooms/mettmann/meetingpoint-alte-fabrik-meeting-loft-1" TargetMode="External"/><Relationship Id="rId21" Type="http://schemas.openxmlformats.org/officeDocument/2006/relationships/hyperlink" Target="https://www.spacebase.com/en/venue/seekabelhaus-15058/" TargetMode="External"/><Relationship Id="rId7" Type="http://schemas.openxmlformats.org/officeDocument/2006/relationships/hyperlink" Target="https://www.spacebase.com/de/venue/meetingraum-christina-1056392/" TargetMode="External"/><Relationship Id="rId12" Type="http://schemas.openxmlformats.org/officeDocument/2006/relationships/hyperlink" Target="https://www.spacebase.com/de/venue/workshop-und-tagungsraum-1057112/" TargetMode="External"/><Relationship Id="rId17" Type="http://schemas.openxmlformats.org/officeDocument/2006/relationships/hyperlink" Target="https://www.spacebase.com/de/venue/grosser-konferenzraum-1056859/" TargetMode="External"/><Relationship Id="rId2" Type="http://schemas.openxmlformats.org/officeDocument/2006/relationships/hyperlink" Target="https://www.eventinc.de/rooms/stuttgart/das-k-kultur-und-kongresszentrum-seminarraum" TargetMode="External"/><Relationship Id="rId16" Type="http://schemas.openxmlformats.org/officeDocument/2006/relationships/hyperlink" Target="https://www.spacebase.com/de/venue/seminarraum-pudentia-23632/?guest_number=15%2C34" TargetMode="External"/><Relationship Id="rId20" Type="http://schemas.openxmlformats.org/officeDocument/2006/relationships/hyperlink" Target="https://www.spacebase.com/en/venue/panama-1057344/?guest_number=30%2C50&amp;venue_type=meeting-room" TargetMode="External"/><Relationship Id="rId1" Type="http://schemas.openxmlformats.org/officeDocument/2006/relationships/hyperlink" Target="https://www.spacebase.com/en/venue/meeting-konferenzraum-1052597/" TargetMode="External"/><Relationship Id="rId6" Type="http://schemas.openxmlformats.org/officeDocument/2006/relationships/hyperlink" Target="https://www.spacebase.com/de/venue/peter-und-paul-100qm-47463/" TargetMode="External"/><Relationship Id="rId11" Type="http://schemas.openxmlformats.org/officeDocument/2006/relationships/hyperlink" Target="https://www.spacebase.com/de/venue/design-thinking-raum-san-d-92115/?guest_number=50%2C100&amp;venue_type=meeting-room" TargetMode="External"/><Relationship Id="rId24" Type="http://schemas.openxmlformats.org/officeDocument/2006/relationships/drawing" Target="../drawings/drawing5.xml"/><Relationship Id="rId5" Type="http://schemas.openxmlformats.org/officeDocument/2006/relationships/hyperlink" Target="https://www.spacebase.com/de/venue/cromford-36qm-70352/" TargetMode="External"/><Relationship Id="rId15" Type="http://schemas.openxmlformats.org/officeDocument/2006/relationships/hyperlink" Target="https://www.spacebase.com/de/venue/tagungsraum-seide-1059318/" TargetMode="External"/><Relationship Id="rId23" Type="http://schemas.openxmlformats.org/officeDocument/2006/relationships/hyperlink" Target="https://www.spacebase.com/en/venue/studio-a-1056852/" TargetMode="External"/><Relationship Id="rId10" Type="http://schemas.openxmlformats.org/officeDocument/2006/relationships/hyperlink" Target="https://www.regus.com/booking/" TargetMode="External"/><Relationship Id="rId19" Type="http://schemas.openxmlformats.org/officeDocument/2006/relationships/hyperlink" Target="https://www.spacebase.com/en/venue/seminarraum-1058572/" TargetMode="External"/><Relationship Id="rId4" Type="http://schemas.openxmlformats.org/officeDocument/2006/relationships/hyperlink" Target="https://www.spacebase.com/de/venue/rheinisches-bildungsinstit-5658/" TargetMode="External"/><Relationship Id="rId9" Type="http://schemas.openxmlformats.org/officeDocument/2006/relationships/hyperlink" Target="https://www.eventinc.de/rooms/stuttgart/nca-studios-creative-space" TargetMode="External"/><Relationship Id="rId14" Type="http://schemas.openxmlformats.org/officeDocument/2006/relationships/hyperlink" Target="https://www.spacebase.com/de/venue/room-for-k-9003/" TargetMode="External"/><Relationship Id="rId22" Type="http://schemas.openxmlformats.org/officeDocument/2006/relationships/hyperlink" Target="https://www.spacebase.com/en/venue/hinterhofsalon-k%C3%B6ln-hinterhofsalon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pacebase.com/en/venue/panama-1057344/?guest_number=30%2C50&amp;venue_type=meeting-room" TargetMode="External"/><Relationship Id="rId13" Type="http://schemas.openxmlformats.org/officeDocument/2006/relationships/hyperlink" Target="https://www.spacebase.com/de/venue/campus-fichtenhain-63-7374/" TargetMode="External"/><Relationship Id="rId3" Type="http://schemas.openxmlformats.org/officeDocument/2006/relationships/hyperlink" Target="https://www.spacebase.com/de/venue/training-room-i-1060410/" TargetMode="External"/><Relationship Id="rId7" Type="http://schemas.openxmlformats.org/officeDocument/2006/relationships/hyperlink" Target="https://www.spacebase.com/en/venue/lern-denker-werkstadt-3853/" TargetMode="External"/><Relationship Id="rId12" Type="http://schemas.openxmlformats.org/officeDocument/2006/relationships/hyperlink" Target="https://www.spacebase.com/de/venue/cromford-36qm-70352/" TargetMode="External"/><Relationship Id="rId2" Type="http://schemas.openxmlformats.org/officeDocument/2006/relationships/hyperlink" Target="https://www.spacebase.com/de/venue/workshop-und-tagungsraum-1057112/" TargetMode="External"/><Relationship Id="rId16" Type="http://schemas.openxmlformats.org/officeDocument/2006/relationships/drawing" Target="../drawings/drawing6.xml"/><Relationship Id="rId1" Type="http://schemas.openxmlformats.org/officeDocument/2006/relationships/hyperlink" Target="https://www.spacebase.com/de/venue/design-thinking-raum-san-d-92115/?guest_number=50%2C100&amp;venue_type=meeting-room" TargetMode="External"/><Relationship Id="rId6" Type="http://schemas.openxmlformats.org/officeDocument/2006/relationships/hyperlink" Target="https://www.spacebase.com/de/venue/seminarraum-pudentia-23632/?guest_number=15%2C34" TargetMode="External"/><Relationship Id="rId11" Type="http://schemas.openxmlformats.org/officeDocument/2006/relationships/hyperlink" Target="https://www.eventinc.de/rooms/mettmann/meetingpoint-alte-fabrik-meeting-loft-1" TargetMode="External"/><Relationship Id="rId5" Type="http://schemas.openxmlformats.org/officeDocument/2006/relationships/hyperlink" Target="https://www.spacebase.com/de/venue/tagungsraum-seide-1059318/" TargetMode="External"/><Relationship Id="rId15" Type="http://schemas.openxmlformats.org/officeDocument/2006/relationships/hyperlink" Target="https://www.regus.com/booking/" TargetMode="External"/><Relationship Id="rId10" Type="http://schemas.openxmlformats.org/officeDocument/2006/relationships/hyperlink" Target="https://www.spacebase.com/en/venue/meeting-konferenzraum-1052597/" TargetMode="External"/><Relationship Id="rId4" Type="http://schemas.openxmlformats.org/officeDocument/2006/relationships/hyperlink" Target="https://www.spacebase.com/de/venue/room-for-k-9003/" TargetMode="External"/><Relationship Id="rId9" Type="http://schemas.openxmlformats.org/officeDocument/2006/relationships/hyperlink" Target="https://www.spacebase.com/en/venue/hinterhofsalon-k%C3%B6ln-hinterhofsalon/" TargetMode="External"/><Relationship Id="rId14" Type="http://schemas.openxmlformats.org/officeDocument/2006/relationships/hyperlink" Target="https://www.spacebase.com/en/venue/studio-a-1056852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29E8-0BB6-493E-8B1A-98AA7B7EBF1D}">
  <sheetPr codeName="Tabelle2">
    <tabColor rgb="FFBF1528"/>
  </sheetPr>
  <dimension ref="A2:AA1048506"/>
  <sheetViews>
    <sheetView zoomScale="115" zoomScaleNormal="115" workbookViewId="0">
      <selection activeCell="H21" sqref="H21"/>
    </sheetView>
  </sheetViews>
  <sheetFormatPr baseColWidth="10" defaultColWidth="8.90625" defaultRowHeight="14.5" x14ac:dyDescent="0.35"/>
  <cols>
    <col min="1" max="1" width="2.6328125" style="1" customWidth="1"/>
    <col min="2" max="2" width="38.54296875" style="1" customWidth="1"/>
    <col min="3" max="9" width="26.36328125" style="1" customWidth="1"/>
    <col min="10" max="10" width="45.6328125" style="1" customWidth="1"/>
    <col min="11" max="12" width="26.453125" style="1" customWidth="1"/>
    <col min="13" max="13" width="31.6328125" style="1" bestFit="1" customWidth="1"/>
    <col min="14" max="15" width="23.453125" style="1" customWidth="1"/>
    <col min="16" max="16" width="21" style="1" customWidth="1"/>
    <col min="17" max="17" width="23.453125" style="1" hidden="1" customWidth="1"/>
    <col min="18" max="18" width="23.453125" style="1" customWidth="1"/>
    <col min="19" max="20" width="8.90625" style="1"/>
    <col min="21" max="27" width="14.90625" style="1" customWidth="1"/>
    <col min="28" max="16384" width="8.90625" style="1"/>
  </cols>
  <sheetData>
    <row r="2" spans="1:24" ht="7.25" customHeight="1" thickBot="1" x14ac:dyDescent="0.4"/>
    <row r="3" spans="1:24" ht="23" customHeight="1" thickBot="1" x14ac:dyDescent="0.4">
      <c r="A3" s="167"/>
      <c r="B3" s="168" t="s">
        <v>244</v>
      </c>
      <c r="C3" s="169"/>
      <c r="D3" s="169"/>
      <c r="E3" s="169"/>
      <c r="F3" s="169"/>
      <c r="G3" s="169"/>
      <c r="H3" s="169"/>
      <c r="I3" s="170"/>
    </row>
    <row r="4" spans="1:24" ht="15" thickBot="1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35">
      <c r="A5" s="4"/>
      <c r="B5" s="272" t="s">
        <v>245</v>
      </c>
      <c r="C5" s="273"/>
      <c r="D5" s="286"/>
      <c r="E5" s="274"/>
      <c r="F5" s="285"/>
      <c r="G5" s="274"/>
      <c r="H5" s="274"/>
      <c r="I5" s="275"/>
      <c r="J5" s="22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29" x14ac:dyDescent="0.35">
      <c r="A6" s="4"/>
      <c r="B6" s="276" t="s">
        <v>38</v>
      </c>
      <c r="C6" s="277" t="s">
        <v>338</v>
      </c>
      <c r="D6" s="287" t="s">
        <v>334</v>
      </c>
      <c r="E6" s="278" t="s">
        <v>332</v>
      </c>
      <c r="F6" s="283" t="s">
        <v>335</v>
      </c>
      <c r="G6" s="277" t="s">
        <v>333</v>
      </c>
      <c r="H6" s="277" t="s">
        <v>331</v>
      </c>
      <c r="I6" s="283" t="s">
        <v>336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35">
      <c r="A7" s="4"/>
      <c r="B7" s="279" t="s">
        <v>247</v>
      </c>
      <c r="C7" s="280">
        <v>10</v>
      </c>
      <c r="D7" s="288">
        <f>'Input Raummiete'!K34</f>
        <v>200</v>
      </c>
      <c r="E7" s="281">
        <f>'Input Conferencing Services'!F11</f>
        <v>15.9</v>
      </c>
      <c r="F7" s="284">
        <f>D7+C7*E7</f>
        <v>359</v>
      </c>
      <c r="G7" s="281">
        <v>250</v>
      </c>
      <c r="H7" s="281">
        <f>'Input Conferencing Services'!$F$12</f>
        <v>15.9</v>
      </c>
      <c r="I7" s="284">
        <f>G7+C7*H7</f>
        <v>409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x14ac:dyDescent="0.35">
      <c r="A8" s="4"/>
      <c r="B8" s="279" t="s">
        <v>246</v>
      </c>
      <c r="C8" s="280">
        <v>20</v>
      </c>
      <c r="D8" s="288">
        <f>'Input Raummiete'!K35</f>
        <v>300</v>
      </c>
      <c r="E8" s="281">
        <f>'Input Conferencing Services'!F11</f>
        <v>15.9</v>
      </c>
      <c r="F8" s="284">
        <f t="shared" ref="F8:F9" si="0">D8+C8*E8</f>
        <v>618</v>
      </c>
      <c r="G8" s="281">
        <v>350</v>
      </c>
      <c r="H8" s="281">
        <f>'Input Conferencing Services'!$F$12</f>
        <v>15.9</v>
      </c>
      <c r="I8" s="284">
        <f>G8+C8*H8</f>
        <v>668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x14ac:dyDescent="0.35">
      <c r="A9" s="4"/>
      <c r="B9" s="279" t="s">
        <v>248</v>
      </c>
      <c r="C9" s="280">
        <v>60</v>
      </c>
      <c r="D9" s="288">
        <f>'Input Raummiete'!K36</f>
        <v>750</v>
      </c>
      <c r="E9" s="281">
        <f>'Input Conferencing Services'!F11</f>
        <v>15.9</v>
      </c>
      <c r="F9" s="284">
        <f t="shared" si="0"/>
        <v>1704</v>
      </c>
      <c r="G9" s="281">
        <v>800</v>
      </c>
      <c r="H9" s="281">
        <f>'Input Conferencing Services'!$F$12</f>
        <v>15.9</v>
      </c>
      <c r="I9" s="284">
        <f t="shared" ref="I9" si="1">G9+C9*H9</f>
        <v>1754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" thickBot="1" x14ac:dyDescent="0.4">
      <c r="A10" s="4"/>
      <c r="B10" s="323" t="s">
        <v>422</v>
      </c>
      <c r="C10" s="324"/>
      <c r="D10" s="328">
        <f>'Input Raummiete'!K37</f>
        <v>500</v>
      </c>
      <c r="E10" s="325">
        <f>'Input Conferencing Services'!F11</f>
        <v>15.9</v>
      </c>
      <c r="F10" s="326"/>
      <c r="G10" s="325">
        <f>'Input Raummiete'!L37</f>
        <v>500</v>
      </c>
      <c r="H10" s="325">
        <f>'Input Conferencing Services'!$F$12</f>
        <v>15.9</v>
      </c>
      <c r="I10" s="327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5" thickTop="1" x14ac:dyDescent="0.35">
      <c r="A11" s="4"/>
      <c r="B11" s="282" t="s">
        <v>337</v>
      </c>
      <c r="C11" s="7"/>
      <c r="D11" s="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x14ac:dyDescent="0.35">
      <c r="A12" s="4"/>
      <c r="B12" s="127" t="s">
        <v>339</v>
      </c>
      <c r="C12" s="7"/>
      <c r="D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" thickBot="1" x14ac:dyDescent="0.4">
      <c r="A13" s="4"/>
      <c r="C13" s="109"/>
      <c r="D13" s="109"/>
      <c r="H13" s="6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35">
      <c r="B14" s="134" t="s">
        <v>13</v>
      </c>
      <c r="C14" s="139"/>
      <c r="D14" s="144"/>
      <c r="F14" s="202" t="s">
        <v>268</v>
      </c>
      <c r="G14" s="153"/>
      <c r="H14" s="15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35">
      <c r="B15" s="140" t="s">
        <v>29</v>
      </c>
      <c r="C15" s="145" t="s">
        <v>249</v>
      </c>
      <c r="D15" s="146" t="s">
        <v>250</v>
      </c>
      <c r="F15" s="200" t="s">
        <v>162</v>
      </c>
      <c r="G15" s="201"/>
      <c r="H15" s="203" t="s">
        <v>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x14ac:dyDescent="0.35">
      <c r="B16" s="135" t="str">
        <f>'Input Raummiete'!B17</f>
        <v>Athen (Olympia)</v>
      </c>
      <c r="C16" s="138">
        <f>'Input Raummiete'!C17</f>
        <v>33.590000000000003</v>
      </c>
      <c r="D16" s="148" t="s">
        <v>39</v>
      </c>
      <c r="F16" s="204" t="s">
        <v>3</v>
      </c>
      <c r="G16" s="147"/>
      <c r="H16" s="205">
        <f>'Input Conferencing Services'!F7</f>
        <v>15.8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7" x14ac:dyDescent="0.35">
      <c r="B17" s="135" t="str">
        <f>'Input Raummiete'!B18</f>
        <v>London (Olympia)</v>
      </c>
      <c r="C17" s="138">
        <f>'Input Raummiete'!C18</f>
        <v>32.96</v>
      </c>
      <c r="D17" s="148" t="s">
        <v>39</v>
      </c>
      <c r="F17" s="204" t="s">
        <v>161</v>
      </c>
      <c r="G17" s="147"/>
      <c r="H17" s="205">
        <f>'Input Conferencing Services'!F13</f>
        <v>24.3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7" x14ac:dyDescent="0.35">
      <c r="B18" s="135" t="str">
        <f>'Input Raummiete'!B19</f>
        <v>Paris (Olympia)</v>
      </c>
      <c r="C18" s="138">
        <f>'Input Raummiete'!C19</f>
        <v>36.42</v>
      </c>
      <c r="D18" s="148" t="s">
        <v>39</v>
      </c>
      <c r="F18" s="204" t="s">
        <v>345</v>
      </c>
      <c r="G18" s="147"/>
      <c r="H18" s="205">
        <f>'Input Conferencing Services'!F14</f>
        <v>4.5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7" x14ac:dyDescent="0.35">
      <c r="B19" s="135" t="str">
        <f>'Input Raummiete'!B20</f>
        <v>Olympia</v>
      </c>
      <c r="C19" s="138">
        <f>'Input Raummiete'!C20</f>
        <v>102.97000000000001</v>
      </c>
      <c r="D19" s="148" t="s">
        <v>40</v>
      </c>
      <c r="F19" s="204" t="s">
        <v>349</v>
      </c>
      <c r="G19" s="147"/>
      <c r="H19" s="205">
        <f>'Input Conferencing Services'!F16</f>
        <v>5.9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7" x14ac:dyDescent="0.35">
      <c r="B20" s="135" t="str">
        <f>'Input Raummiete'!B21</f>
        <v>Maracana</v>
      </c>
      <c r="C20" s="138">
        <f>'Input Raummiete'!C21</f>
        <v>63.959999999999994</v>
      </c>
      <c r="D20" s="148" t="s">
        <v>40</v>
      </c>
      <c r="F20" s="204" t="s">
        <v>340</v>
      </c>
      <c r="G20" s="147"/>
      <c r="H20" s="205">
        <f>'Input Conferencing Services'!F21</f>
        <v>105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128"/>
      <c r="V20" s="128"/>
      <c r="W20" s="128"/>
      <c r="X20" s="128"/>
      <c r="Y20" s="107"/>
      <c r="Z20" s="107"/>
      <c r="AA20" s="108"/>
    </row>
    <row r="21" spans="1:27" x14ac:dyDescent="0.35">
      <c r="B21" s="135" t="str">
        <f>'Input Raummiete'!B22</f>
        <v>Hawaii</v>
      </c>
      <c r="C21" s="138">
        <f>'Input Raummiete'!C22</f>
        <v>33.25</v>
      </c>
      <c r="D21" s="148" t="s">
        <v>39</v>
      </c>
      <c r="E21"/>
      <c r="F21" s="204" t="s">
        <v>341</v>
      </c>
      <c r="G21" s="147"/>
      <c r="H21" s="205">
        <f>'Input Conferencing Services'!F19+'Input Conferencing Services'!F21</f>
        <v>150</v>
      </c>
      <c r="J21" s="6"/>
      <c r="K21" s="4"/>
      <c r="L21" s="4"/>
      <c r="M21" s="4"/>
      <c r="N21" s="4"/>
      <c r="O21" s="4"/>
      <c r="P21" s="4"/>
      <c r="Q21" s="4"/>
      <c r="R21" s="4"/>
      <c r="S21" s="4"/>
      <c r="T21" s="4"/>
      <c r="U21" s="128"/>
      <c r="V21" s="128"/>
      <c r="W21" s="128"/>
      <c r="X21" s="128"/>
      <c r="Y21" s="106"/>
      <c r="Z21" s="107"/>
      <c r="AA21" s="106"/>
    </row>
    <row r="22" spans="1:27" x14ac:dyDescent="0.35">
      <c r="B22" s="135" t="str">
        <f>'Input Raummiete'!B23</f>
        <v>Wimbledon</v>
      </c>
      <c r="C22" s="138">
        <f>'Input Raummiete'!C23</f>
        <v>32.369999999999997</v>
      </c>
      <c r="D22" s="148" t="s">
        <v>39</v>
      </c>
      <c r="E22" s="4"/>
      <c r="F22" s="204" t="s">
        <v>326</v>
      </c>
      <c r="G22" s="147"/>
      <c r="H22" s="205">
        <f>'Input Conferencing Services'!F22</f>
        <v>10</v>
      </c>
      <c r="I22" s="4"/>
      <c r="J22" s="6"/>
      <c r="K22" s="4"/>
      <c r="L22" s="4"/>
      <c r="M22" s="4"/>
      <c r="N22" s="4"/>
      <c r="O22" s="4"/>
      <c r="P22" s="4"/>
      <c r="Q22" s="4"/>
      <c r="R22" s="4"/>
      <c r="S22" s="4"/>
      <c r="T22" s="4"/>
      <c r="U22" s="128"/>
      <c r="V22" s="128"/>
      <c r="W22" s="128"/>
      <c r="X22" s="128"/>
      <c r="Y22" s="106"/>
      <c r="Z22" s="107"/>
      <c r="AA22" s="106"/>
    </row>
    <row r="23" spans="1:27" ht="29.5" thickBot="1" x14ac:dyDescent="0.4">
      <c r="B23" s="135" t="str">
        <f>'Input Raummiete'!B24</f>
        <v>Los Angeles</v>
      </c>
      <c r="C23" s="138">
        <f>'Input Raummiete'!C24</f>
        <v>32.92</v>
      </c>
      <c r="D23" s="148" t="s">
        <v>39</v>
      </c>
      <c r="F23" s="350" t="s">
        <v>430</v>
      </c>
      <c r="G23" s="152"/>
      <c r="H23" s="206">
        <f>'Input Conferencing Services'!F23</f>
        <v>5.9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128"/>
      <c r="V23" s="128"/>
      <c r="W23" s="128"/>
      <c r="X23" s="128"/>
      <c r="Y23" s="106"/>
      <c r="Z23" s="107"/>
      <c r="AA23" s="106"/>
    </row>
    <row r="24" spans="1:27" ht="15" thickBot="1" x14ac:dyDescent="0.4">
      <c r="B24" s="137" t="str">
        <f>'Input Raummiete'!B25</f>
        <v>Kalifornien</v>
      </c>
      <c r="C24" s="142">
        <f>'Input Raummiete'!C25</f>
        <v>32.96</v>
      </c>
      <c r="D24" s="149" t="s">
        <v>39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128"/>
      <c r="V24" s="128"/>
      <c r="W24" s="128"/>
      <c r="X24" s="128"/>
      <c r="Y24" s="106"/>
      <c r="Z24" s="107"/>
      <c r="AA24" s="106"/>
    </row>
    <row r="25" spans="1:27" x14ac:dyDescent="0.35">
      <c r="A25" s="4"/>
      <c r="C25" s="6"/>
      <c r="D25" s="6"/>
      <c r="K25" s="4"/>
      <c r="L25" s="4"/>
      <c r="M25" s="4"/>
      <c r="N25" s="4"/>
      <c r="O25" s="4"/>
      <c r="P25" s="4"/>
      <c r="Q25" s="4"/>
      <c r="R25" s="4"/>
      <c r="S25" s="4"/>
      <c r="T25" s="4"/>
      <c r="U25" s="128"/>
      <c r="V25" s="128"/>
      <c r="W25" s="128"/>
      <c r="X25" s="128"/>
      <c r="Y25" s="106"/>
      <c r="Z25" s="107"/>
      <c r="AA25" s="106"/>
    </row>
    <row r="26" spans="1:27" ht="15" thickBot="1" x14ac:dyDescent="0.4">
      <c r="A26" s="4"/>
      <c r="B26" s="4"/>
      <c r="C26" s="4"/>
      <c r="D26" s="6"/>
      <c r="G26" s="1" t="s">
        <v>420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128"/>
      <c r="V26" s="128"/>
      <c r="W26" s="128"/>
      <c r="X26" s="128"/>
      <c r="Y26" s="106"/>
      <c r="Z26" s="107"/>
      <c r="AA26" s="106"/>
    </row>
    <row r="27" spans="1:27" ht="15" thickBot="1" x14ac:dyDescent="0.4">
      <c r="A27" s="4"/>
      <c r="B27" s="370" t="s">
        <v>251</v>
      </c>
      <c r="C27" s="371"/>
      <c r="D27" s="164"/>
      <c r="E27" s="165"/>
      <c r="G27" s="1" t="s">
        <v>419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128"/>
      <c r="V27" s="128"/>
      <c r="W27" s="128"/>
      <c r="X27" s="128"/>
      <c r="Y27" s="106"/>
      <c r="Z27" s="107"/>
      <c r="AA27" s="106"/>
    </row>
    <row r="28" spans="1:27" x14ac:dyDescent="0.35">
      <c r="A28" s="4"/>
      <c r="B28" s="227" t="s">
        <v>252</v>
      </c>
      <c r="C28" s="228"/>
      <c r="D28" s="229"/>
      <c r="E28" s="230"/>
      <c r="K28" s="4"/>
      <c r="L28" s="4"/>
      <c r="M28" s="4"/>
      <c r="N28" s="4"/>
      <c r="O28" s="4"/>
      <c r="P28" s="4"/>
      <c r="Q28" s="4"/>
      <c r="R28" s="4"/>
      <c r="S28" s="4"/>
      <c r="T28" s="4"/>
      <c r="U28" s="128"/>
      <c r="V28" s="128"/>
      <c r="W28" s="128"/>
      <c r="X28" s="128"/>
      <c r="Y28" s="106"/>
      <c r="Z28" s="107"/>
      <c r="AA28" s="106"/>
    </row>
    <row r="29" spans="1:27" x14ac:dyDescent="0.35">
      <c r="A29" s="4"/>
      <c r="B29" s="207" t="s">
        <v>254</v>
      </c>
      <c r="C29" s="208" t="s">
        <v>253</v>
      </c>
      <c r="D29" s="208" t="s">
        <v>2</v>
      </c>
      <c r="E29" s="210" t="s">
        <v>357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128"/>
      <c r="V29" s="128"/>
      <c r="W29" s="128"/>
      <c r="X29" s="128"/>
      <c r="Y29" s="106"/>
      <c r="Z29" s="107"/>
      <c r="AA29" s="106"/>
    </row>
    <row r="30" spans="1:27" x14ac:dyDescent="0.35">
      <c r="A30" s="4"/>
      <c r="B30" s="307" t="str">
        <f>'Input Zusatzangebote'!B8</f>
        <v>Abendveranstaltung</v>
      </c>
      <c r="C30" s="2" t="str">
        <f>'Input Zusatzangebote'!C8</f>
        <v>Networking &amp; Austausch</v>
      </c>
      <c r="D30" s="2" t="str">
        <f>'Input Zusatzangebote'!D8</f>
        <v>Abhängig von Organisation</v>
      </c>
      <c r="E30" s="158" t="str">
        <f>'Input Zusatzangebote'!E8</f>
        <v>2-3 Stunden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128"/>
      <c r="V30" s="128"/>
      <c r="W30" s="128"/>
      <c r="X30" s="128"/>
      <c r="Y30" s="106"/>
      <c r="Z30" s="107"/>
      <c r="AA30" s="106"/>
    </row>
    <row r="31" spans="1:27" x14ac:dyDescent="0.35">
      <c r="A31" s="4"/>
      <c r="B31" s="307" t="str">
        <f>'Input Zusatzangebote'!B9</f>
        <v>Meet your CEO/Boss</v>
      </c>
      <c r="C31" s="2" t="str">
        <f>'Input Zusatzangebote'!C9</f>
        <v>Networking &amp; Austausch</v>
      </c>
      <c r="D31" s="2" t="str">
        <f>'Input Zusatzangebote'!D9</f>
        <v>Abhängig von Organisation</v>
      </c>
      <c r="E31" s="158" t="str">
        <f>'Input Zusatzangebote'!E9</f>
        <v>1 Stunde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128"/>
      <c r="V31" s="128"/>
      <c r="W31" s="128"/>
      <c r="X31" s="128"/>
      <c r="Y31" s="106"/>
      <c r="Z31" s="107"/>
      <c r="AA31" s="106"/>
    </row>
    <row r="32" spans="1:27" x14ac:dyDescent="0.35">
      <c r="A32" s="4"/>
      <c r="B32" s="307" t="str">
        <f>'Input Zusatzangebote'!B10</f>
        <v>Coffee &amp; Connect Session</v>
      </c>
      <c r="C32" s="2" t="str">
        <f>'Input Zusatzangebote'!C10</f>
        <v>Networking &amp; Austausch</v>
      </c>
      <c r="D32" s="2" t="str">
        <f>'Input Zusatzangebote'!D10</f>
        <v>Kostenlos</v>
      </c>
      <c r="E32" s="158" t="str">
        <f>'Input Zusatzangebote'!E10</f>
        <v>30 Minuten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128"/>
      <c r="V32" s="128"/>
      <c r="W32" s="128"/>
      <c r="X32" s="128"/>
      <c r="Y32" s="106"/>
      <c r="Z32" s="107"/>
      <c r="AA32" s="106"/>
    </row>
    <row r="33" spans="1:27" x14ac:dyDescent="0.35">
      <c r="A33" s="4"/>
      <c r="B33" s="307" t="str">
        <f>'Input Zusatzangebote'!B11</f>
        <v>Brettspielabend</v>
      </c>
      <c r="C33" s="2" t="str">
        <f>'Input Zusatzangebote'!C11</f>
        <v>Networking &amp; Austausch</v>
      </c>
      <c r="D33" s="2" t="str">
        <f>'Input Zusatzangebote'!D11</f>
        <v>Kostenlos oder ab 5 Euro</v>
      </c>
      <c r="E33" s="158" t="str">
        <f>'Input Zusatzangebote'!E11</f>
        <v>2 Stunden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128"/>
      <c r="V33" s="128"/>
      <c r="W33" s="128"/>
      <c r="X33" s="128"/>
      <c r="Y33" s="106"/>
      <c r="Z33" s="107"/>
      <c r="AA33" s="106"/>
    </row>
    <row r="34" spans="1:27" x14ac:dyDescent="0.35">
      <c r="A34" s="4"/>
      <c r="B34" s="307" t="str">
        <f>'Input Zusatzangebote'!B12</f>
        <v>Show-Cooking</v>
      </c>
      <c r="C34" s="2" t="str">
        <f>'Input Zusatzangebote'!C12</f>
        <v>Kreatives</v>
      </c>
      <c r="D34" s="2" t="str">
        <f>'Input Zusatzangebote'!D12</f>
        <v>Ab 25 Euro pro Person</v>
      </c>
      <c r="E34" s="158" t="str">
        <f>'Input Zusatzangebote'!E12</f>
        <v>1-2 Stunden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128"/>
      <c r="V34" s="128"/>
      <c r="W34" s="128"/>
      <c r="X34" s="128"/>
      <c r="Y34" s="106"/>
      <c r="Z34" s="107"/>
      <c r="AA34" s="106"/>
    </row>
    <row r="35" spans="1:27" x14ac:dyDescent="0.35">
      <c r="A35" s="4"/>
      <c r="B35" s="307" t="str">
        <f>'Input Zusatzangebote'!B13</f>
        <v>Kreativ-Workshop (z. B. Malen, Basteln)</v>
      </c>
      <c r="C35" s="2" t="str">
        <f>'Input Zusatzangebote'!C13</f>
        <v>Kreatives</v>
      </c>
      <c r="D35" s="2" t="str">
        <f>'Input Zusatzangebote'!D13</f>
        <v>Ab 15 Euro pro Person</v>
      </c>
      <c r="E35" s="158" t="str">
        <f>'Input Zusatzangebote'!E13</f>
        <v>1,5-2 Stunden</v>
      </c>
      <c r="K35" s="129"/>
      <c r="L35" s="4"/>
      <c r="M35" s="4"/>
      <c r="N35" s="4"/>
      <c r="O35" s="4"/>
      <c r="P35" s="4"/>
      <c r="Q35" s="4"/>
      <c r="R35" s="4"/>
      <c r="S35" s="4"/>
      <c r="T35" s="4"/>
      <c r="U35" s="128"/>
      <c r="V35" s="128"/>
      <c r="W35" s="128"/>
      <c r="X35" s="128"/>
      <c r="Y35" s="106"/>
      <c r="Z35" s="106"/>
      <c r="AA35" s="106"/>
    </row>
    <row r="36" spans="1:27" ht="29" x14ac:dyDescent="0.35">
      <c r="A36" s="4"/>
      <c r="B36" s="307" t="str">
        <f>'Input Zusatzangebote'!B14</f>
        <v xml:space="preserve">Teamchallenges (z.B. zum Thema Nachhaltigkeit) </v>
      </c>
      <c r="C36" s="2" t="str">
        <f>'Input Zusatzangebote'!C14</f>
        <v>Kreatives</v>
      </c>
      <c r="D36" s="2" t="str">
        <f>'Input Zusatzangebote'!D14</f>
        <v>Kostenlos</v>
      </c>
      <c r="E36" s="158" t="str">
        <f>'Input Zusatzangebote'!E14</f>
        <v>Variabel</v>
      </c>
      <c r="K36" s="130"/>
      <c r="L36" s="4"/>
      <c r="M36" s="4"/>
      <c r="N36" s="4"/>
      <c r="O36" s="4"/>
      <c r="P36" s="4"/>
      <c r="Q36" s="4"/>
      <c r="R36" s="4"/>
      <c r="S36" s="4"/>
      <c r="T36" s="4"/>
      <c r="U36" s="128"/>
      <c r="V36" s="128"/>
      <c r="W36" s="128"/>
      <c r="X36" s="128"/>
      <c r="Y36" s="106"/>
      <c r="Z36" s="107"/>
      <c r="AA36" s="106"/>
    </row>
    <row r="37" spans="1:27" x14ac:dyDescent="0.35">
      <c r="A37" s="4"/>
      <c r="B37" s="307" t="str">
        <f>'Input Zusatzangebote'!B15</f>
        <v>Teambuilding-Quiz</v>
      </c>
      <c r="C37" s="2" t="str">
        <f>'Input Zusatzangebote'!C15</f>
        <v>Wellbeing &amp; Teambuilding</v>
      </c>
      <c r="D37" s="2" t="str">
        <f>'Input Zusatzangebote'!D15</f>
        <v>Kostenlos</v>
      </c>
      <c r="E37" s="158" t="str">
        <f>'Input Zusatzangebote'!E15</f>
        <v>1 Stunde</v>
      </c>
      <c r="K37" s="130"/>
      <c r="L37" s="4"/>
      <c r="M37" s="4"/>
      <c r="N37" s="4"/>
      <c r="O37" s="4"/>
      <c r="P37" s="4"/>
      <c r="Q37" s="4"/>
      <c r="R37" s="4"/>
      <c r="S37" s="4"/>
      <c r="T37" s="4"/>
      <c r="U37" s="128"/>
      <c r="V37" s="128"/>
      <c r="W37" s="128"/>
      <c r="X37" s="128"/>
      <c r="Y37" s="106"/>
      <c r="Z37" s="107"/>
      <c r="AA37" s="106"/>
    </row>
    <row r="38" spans="1:27" ht="29" x14ac:dyDescent="0.35">
      <c r="A38" s="4"/>
      <c r="B38" s="307" t="str">
        <f>'Input Zusatzangebote'!B16</f>
        <v>Sportliche Mini-Challenges (z. B. Team-Staffel)</v>
      </c>
      <c r="C38" s="2" t="str">
        <f>'Input Zusatzangebote'!C16</f>
        <v>Wellbeing &amp; Teambuilding</v>
      </c>
      <c r="D38" s="2" t="str">
        <f>'Input Zusatzangebote'!D16</f>
        <v>Kostenlos oder ab 10 Euro</v>
      </c>
      <c r="E38" s="158" t="str">
        <f>'Input Zusatzangebote'!E16</f>
        <v>1-1,5 Stunden</v>
      </c>
      <c r="K38" s="132"/>
      <c r="L38" s="4"/>
      <c r="M38" s="4"/>
      <c r="N38" s="4"/>
      <c r="O38" s="4"/>
      <c r="P38" s="4"/>
      <c r="Q38" s="4"/>
      <c r="R38" s="4"/>
      <c r="S38" s="4"/>
      <c r="T38" s="4"/>
      <c r="U38" s="128"/>
      <c r="V38" s="128"/>
      <c r="W38" s="128"/>
      <c r="X38" s="128"/>
      <c r="Y38" s="106"/>
      <c r="Z38" s="107"/>
      <c r="AA38" s="106"/>
    </row>
    <row r="39" spans="1:27" ht="15" thickBot="1" x14ac:dyDescent="0.4">
      <c r="A39" s="4"/>
      <c r="B39" s="308" t="str">
        <f>'Input Zusatzangebote'!B17</f>
        <v>Yoga-Session</v>
      </c>
      <c r="C39" s="115" t="str">
        <f>'Input Zusatzangebote'!C17</f>
        <v>Wellbeing &amp; Teambuilding</v>
      </c>
      <c r="D39" s="115" t="str">
        <f>'Input Zusatzangebote'!D17</f>
        <v>Ab 10 Euro pro Person</v>
      </c>
      <c r="E39" s="159" t="str">
        <f>'Input Zusatzangebote'!E17</f>
        <v>45 Minuten</v>
      </c>
      <c r="K39" s="130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7" x14ac:dyDescent="0.35">
      <c r="A40" s="4"/>
      <c r="B40" s="227" t="s">
        <v>316</v>
      </c>
      <c r="C40" s="228"/>
      <c r="D40" s="229"/>
      <c r="E40" s="230"/>
      <c r="F40" s="128"/>
      <c r="G40" s="131"/>
      <c r="H40" s="4"/>
      <c r="I40" s="4"/>
      <c r="J40" s="4"/>
      <c r="K40" s="128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7" x14ac:dyDescent="0.35">
      <c r="A41" s="4"/>
      <c r="B41" s="207" t="s">
        <v>254</v>
      </c>
      <c r="C41" s="208" t="s">
        <v>253</v>
      </c>
      <c r="D41" s="208" t="s">
        <v>2</v>
      </c>
      <c r="E41" s="210" t="s">
        <v>357</v>
      </c>
      <c r="F41" s="128"/>
      <c r="G41" s="128"/>
      <c r="H41" s="4"/>
      <c r="I41" s="4"/>
      <c r="J41" s="4"/>
      <c r="K41" s="130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7" x14ac:dyDescent="0.35">
      <c r="A42" s="4"/>
      <c r="B42" s="114" t="str">
        <f>'Input Zusatzangebote'!B23</f>
        <v>Kulinarische Stadtführung</v>
      </c>
      <c r="C42" s="2" t="str">
        <f>'Input Zusatzangebote'!C23</f>
        <v>Kulturelle und Stadtführungen</v>
      </c>
      <c r="D42" s="2" t="str">
        <f>'Input Zusatzangebote'!D23</f>
        <v>ab 44 Euro pro Person</v>
      </c>
      <c r="E42" s="158" t="str">
        <f>'Input Zusatzangebote'!E23</f>
        <v>2,5 Stunden</v>
      </c>
      <c r="F42" s="128"/>
      <c r="G42" s="128"/>
      <c r="H42" s="4"/>
      <c r="I42" s="4"/>
      <c r="J42" s="4"/>
      <c r="K42" s="13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7" x14ac:dyDescent="0.35">
      <c r="A43" s="4"/>
      <c r="B43" s="114" t="str">
        <f>'Input Zusatzangebote'!B24</f>
        <v>Segway-Tour Stadtführung</v>
      </c>
      <c r="C43" s="2" t="str">
        <f>'Input Zusatzangebote'!C24</f>
        <v>Kulturelle und Stadtführungen</v>
      </c>
      <c r="D43" s="2" t="str">
        <f>'Input Zusatzangebote'!D24</f>
        <v>ab 70 Euro pro Person</v>
      </c>
      <c r="E43" s="158" t="str">
        <f>'Input Zusatzangebote'!E24</f>
        <v>2 Stunden</v>
      </c>
      <c r="F43" s="128"/>
      <c r="G43" s="5"/>
      <c r="H43" s="4"/>
      <c r="I43" s="4"/>
      <c r="J43" s="4"/>
      <c r="K43" s="126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7" x14ac:dyDescent="0.35">
      <c r="A44" s="4"/>
      <c r="B44" s="114" t="str">
        <f>'Input Zusatzangebote'!B25</f>
        <v>E-Scooter Stadtführung</v>
      </c>
      <c r="C44" s="2" t="str">
        <f>'Input Zusatzangebote'!C25</f>
        <v>Kulturelle und Stadtführungen</v>
      </c>
      <c r="D44" s="2" t="str">
        <f>'Input Zusatzangebote'!D25</f>
        <v>ab 59 Euro pro Person</v>
      </c>
      <c r="E44" s="158" t="str">
        <f>'Input Zusatzangebote'!E25</f>
        <v>2 Stunden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7" x14ac:dyDescent="0.35">
      <c r="A45" s="4"/>
      <c r="B45" s="114" t="str">
        <f>'Input Zusatzangebote'!B26</f>
        <v>Geführte Tour mit einem Nachtwächter Düsseldorf</v>
      </c>
      <c r="C45" s="2" t="str">
        <f>'Input Zusatzangebote'!C26</f>
        <v>Kulturelle und Stadtführungen</v>
      </c>
      <c r="D45" s="2" t="str">
        <f>'Input Zusatzangebote'!D26</f>
        <v>ab 20 Euro pro Person</v>
      </c>
      <c r="E45" s="158" t="str">
        <f>'Input Zusatzangebote'!E26</f>
        <v>1,5 Stunden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7" x14ac:dyDescent="0.35">
      <c r="A46" s="4"/>
      <c r="B46" s="114" t="str">
        <f>'Input Zusatzangebote'!B27</f>
        <v>Walking Tour in "Little Tokyo"</v>
      </c>
      <c r="C46" s="2" t="str">
        <f>'Input Zusatzangebote'!C27</f>
        <v>Kulturelle und Stadtführungen</v>
      </c>
      <c r="D46" s="2" t="str">
        <f>'Input Zusatzangebote'!D27</f>
        <v>ab 9 Euro</v>
      </c>
      <c r="E46" s="158" t="str">
        <f>'Input Zusatzangebote'!E27</f>
        <v>1,5 Stunden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7" x14ac:dyDescent="0.35">
      <c r="A47" s="4"/>
      <c r="B47" s="114" t="str">
        <f>'Input Zusatzangebote'!B28</f>
        <v>Medienhafen Tour</v>
      </c>
      <c r="C47" s="2" t="str">
        <f>'Input Zusatzangebote'!C28</f>
        <v>Kulturelle und Stadtführungen</v>
      </c>
      <c r="D47" s="2" t="str">
        <f>'Input Zusatzangebote'!D28</f>
        <v>ab 20 Euro pro Person</v>
      </c>
      <c r="E47" s="158" t="str">
        <f>'Input Zusatzangebote'!E28</f>
        <v>2 Stunden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7" x14ac:dyDescent="0.35">
      <c r="A48" s="4"/>
      <c r="B48" s="114" t="str">
        <f>'Input Zusatzangebote'!B29</f>
        <v>Bootstour am Rhein</v>
      </c>
      <c r="C48" s="2" t="str">
        <f>'Input Zusatzangebote'!C29</f>
        <v>Erlebnis- und Freizeitaktivitäten</v>
      </c>
      <c r="D48" s="2" t="str">
        <f>'Input Zusatzangebote'!D29</f>
        <v>ab 25 Euro pro Person</v>
      </c>
      <c r="E48" s="158" t="str">
        <f>'Input Zusatzangebote'!E29</f>
        <v>2 Stunden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x14ac:dyDescent="0.35">
      <c r="A49" s="4"/>
      <c r="B49" s="114" t="str">
        <f>'Input Zusatzangebote'!B30</f>
        <v>Brauerei-Tour mit Altbierverkostung</v>
      </c>
      <c r="C49" s="2" t="str">
        <f>'Input Zusatzangebote'!C30</f>
        <v>Erlebnis- und Freizeitaktivitäten</v>
      </c>
      <c r="D49" s="2" t="str">
        <f>'Input Zusatzangebote'!D30</f>
        <v>ab 27,5 Euro pro Person</v>
      </c>
      <c r="E49" s="158" t="str">
        <f>'Input Zusatzangebote'!E30</f>
        <v>2 Stunden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x14ac:dyDescent="0.35">
      <c r="A50" s="4"/>
      <c r="B50" s="114" t="str">
        <f>'Input Zusatzangebote'!B31</f>
        <v>PubCrawl durch die Altstadt</v>
      </c>
      <c r="C50" s="2" t="str">
        <f>'Input Zusatzangebote'!C31</f>
        <v>Erlebnis- und Freizeitaktivitäten</v>
      </c>
      <c r="D50" s="2" t="str">
        <f>'Input Zusatzangebote'!D31</f>
        <v>ab 22 Euro pro Person</v>
      </c>
      <c r="E50" s="158" t="str">
        <f>'Input Zusatzangebote'!E31</f>
        <v>4 Stunden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x14ac:dyDescent="0.35">
      <c r="A51" s="4"/>
      <c r="B51" s="114" t="str">
        <f>'Input Zusatzangebote'!B32</f>
        <v>Fahrradverleih</v>
      </c>
      <c r="C51" s="2" t="str">
        <f>'Input Zusatzangebote'!C32</f>
        <v>Interaktive und aktive Touren</v>
      </c>
      <c r="D51" s="2" t="str">
        <f>'Input Zusatzangebote'!D32</f>
        <v>Preis variabel</v>
      </c>
      <c r="E51" s="158" t="str">
        <f>'Input Zusatzangebote'!E32</f>
        <v>Zeitrahmen variabel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5" thickBot="1" x14ac:dyDescent="0.4">
      <c r="A52" s="4"/>
      <c r="B52" s="161" t="str">
        <f>'Input Zusatzangebote'!B33</f>
        <v>Entdecke Düsseldorf per Schnitzeljagd</v>
      </c>
      <c r="C52" s="115" t="str">
        <f>'Input Zusatzangebote'!C33</f>
        <v>Interaktive und aktive Touren</v>
      </c>
      <c r="D52" s="115" t="str">
        <f>'Input Zusatzangebote'!D33</f>
        <v>ab 39,90 Euro pro Person</v>
      </c>
      <c r="E52" s="159" t="str">
        <f>'Input Zusatzangebote'!E33</f>
        <v>3,5 Stunden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x14ac:dyDescent="0.35">
      <c r="A269" s="4"/>
      <c r="B269" s="4"/>
      <c r="C269" s="4"/>
      <c r="D269" s="4"/>
    </row>
    <row r="270" spans="1:24" x14ac:dyDescent="0.35">
      <c r="A270" s="4"/>
      <c r="B270" s="4"/>
      <c r="C270" s="4"/>
      <c r="D270" s="4"/>
    </row>
    <row r="271" spans="1:24" x14ac:dyDescent="0.35">
      <c r="A271" s="4"/>
      <c r="B271" s="4"/>
      <c r="C271" s="4"/>
      <c r="D271" s="4"/>
    </row>
    <row r="272" spans="1:24" x14ac:dyDescent="0.35">
      <c r="A272" s="4"/>
      <c r="B272" s="4"/>
      <c r="C272" s="4"/>
      <c r="D272" s="4"/>
    </row>
    <row r="273" spans="1:4" x14ac:dyDescent="0.35">
      <c r="A273" s="4"/>
      <c r="B273" s="4"/>
      <c r="C273" s="4"/>
      <c r="D273" s="4"/>
    </row>
    <row r="274" spans="1:4" x14ac:dyDescent="0.35">
      <c r="A274" s="4"/>
      <c r="B274" s="4"/>
      <c r="C274" s="4"/>
      <c r="D274" s="4"/>
    </row>
    <row r="275" spans="1:4" x14ac:dyDescent="0.35">
      <c r="A275" s="4"/>
      <c r="B275" s="4"/>
      <c r="C275" s="4"/>
      <c r="D275" s="4"/>
    </row>
    <row r="276" spans="1:4" x14ac:dyDescent="0.35">
      <c r="A276" s="4"/>
      <c r="B276" s="4"/>
      <c r="C276" s="4"/>
      <c r="D276" s="4"/>
    </row>
    <row r="277" spans="1:4" x14ac:dyDescent="0.35">
      <c r="A277" s="4"/>
      <c r="B277" s="4"/>
      <c r="C277" s="4"/>
      <c r="D277" s="4"/>
    </row>
    <row r="278" spans="1:4" x14ac:dyDescent="0.35">
      <c r="A278" s="4"/>
      <c r="B278" s="4"/>
      <c r="C278" s="4"/>
      <c r="D278" s="4"/>
    </row>
    <row r="279" spans="1:4" x14ac:dyDescent="0.35">
      <c r="A279" s="4"/>
      <c r="B279" s="4"/>
      <c r="C279" s="4"/>
      <c r="D279" s="4"/>
    </row>
    <row r="1048506" spans="18:18" x14ac:dyDescent="0.35">
      <c r="R1048506" s="4"/>
    </row>
  </sheetData>
  <mergeCells count="1">
    <mergeCell ref="B27:C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27D68-2FF1-4DB3-B457-1F8A0A2C073D}">
  <sheetPr codeName="Tabelle1">
    <tabColor rgb="FF0F94A7"/>
  </sheetPr>
  <dimension ref="A2:DD168"/>
  <sheetViews>
    <sheetView tabSelected="1" topLeftCell="B1" zoomScale="71" zoomScaleNormal="71" workbookViewId="0">
      <selection activeCell="D5" sqref="D5"/>
    </sheetView>
  </sheetViews>
  <sheetFormatPr baseColWidth="10" defaultColWidth="8.90625" defaultRowHeight="14.5" x14ac:dyDescent="0.35"/>
  <cols>
    <col min="1" max="1" width="2.6328125" style="329" customWidth="1"/>
    <col min="2" max="2" width="18.90625" style="329" customWidth="1"/>
    <col min="3" max="3" width="16.81640625" style="329" customWidth="1"/>
    <col min="4" max="4" width="22.6328125" style="329" customWidth="1"/>
    <col min="5" max="5" width="15.6328125" style="329" customWidth="1"/>
    <col min="6" max="7" width="15.6328125" style="330" customWidth="1"/>
    <col min="8" max="8" width="16.90625" style="330" customWidth="1"/>
    <col min="9" max="11" width="15.6328125" style="330" customWidth="1"/>
    <col min="12" max="12" width="18.08984375" style="330" customWidth="1"/>
    <col min="13" max="13" width="17.453125" style="330" customWidth="1"/>
    <col min="14" max="14" width="16.6328125" style="330" customWidth="1"/>
    <col min="15" max="15" width="15.6328125" style="330" customWidth="1"/>
    <col min="16" max="16" width="20.90625" style="330" customWidth="1"/>
    <col min="17" max="18" width="20.81640625" style="330" customWidth="1"/>
    <col min="19" max="19" width="15.6328125" style="330" customWidth="1"/>
    <col min="20" max="20" width="25.1796875" style="330" customWidth="1"/>
    <col min="21" max="21" width="17.453125" style="329" customWidth="1"/>
    <col min="22" max="23" width="8.90625" style="329"/>
    <col min="24" max="30" width="14.90625" style="329" customWidth="1"/>
    <col min="31" max="16384" width="8.90625" style="329"/>
  </cols>
  <sheetData>
    <row r="2" spans="1:27" ht="7.25" customHeight="1" thickBot="1" x14ac:dyDescent="0.4"/>
    <row r="3" spans="1:27" ht="23" customHeight="1" thickBot="1" x14ac:dyDescent="0.4">
      <c r="B3" s="380" t="s">
        <v>415</v>
      </c>
      <c r="C3" s="381"/>
      <c r="D3" s="382"/>
      <c r="E3" s="383" t="s">
        <v>424</v>
      </c>
      <c r="F3" s="379"/>
      <c r="G3" s="375"/>
      <c r="H3" s="376"/>
      <c r="I3" s="379" t="s">
        <v>427</v>
      </c>
      <c r="J3" s="379"/>
      <c r="K3" s="379"/>
      <c r="L3" s="375"/>
      <c r="M3" s="376"/>
      <c r="O3" s="360" t="s">
        <v>429</v>
      </c>
      <c r="P3" s="364"/>
      <c r="Q3" s="373"/>
      <c r="R3" s="373"/>
      <c r="S3" s="373"/>
      <c r="T3" s="368"/>
    </row>
    <row r="4" spans="1:27" ht="23" customHeight="1" x14ac:dyDescent="0.35">
      <c r="A4" s="331"/>
      <c r="E4" s="379" t="s">
        <v>425</v>
      </c>
      <c r="F4" s="379"/>
      <c r="G4" s="375"/>
      <c r="H4" s="376"/>
      <c r="I4" s="362"/>
      <c r="J4" s="362"/>
      <c r="K4" s="361" t="s">
        <v>428</v>
      </c>
      <c r="L4" s="375"/>
      <c r="M4" s="376"/>
      <c r="P4" s="352"/>
      <c r="Q4" s="374"/>
      <c r="R4" s="374"/>
      <c r="S4" s="374"/>
      <c r="T4" s="369"/>
      <c r="U4" s="331"/>
      <c r="V4" s="331"/>
      <c r="W4" s="331"/>
      <c r="X4" s="331"/>
      <c r="Y4" s="331"/>
      <c r="Z4" s="331"/>
      <c r="AA4" s="331"/>
    </row>
    <row r="5" spans="1:27" ht="23" customHeight="1" x14ac:dyDescent="0.35">
      <c r="A5" s="331"/>
      <c r="B5" s="373" t="s">
        <v>457</v>
      </c>
      <c r="C5" s="373"/>
      <c r="D5" s="363"/>
      <c r="E5" s="379" t="s">
        <v>444</v>
      </c>
      <c r="F5" s="379"/>
      <c r="G5" s="377"/>
      <c r="H5" s="378"/>
      <c r="K5" s="332"/>
      <c r="L5" s="332"/>
      <c r="M5" s="332"/>
      <c r="N5" s="332"/>
      <c r="Q5" s="332"/>
      <c r="R5" s="332"/>
      <c r="S5" s="332"/>
      <c r="T5" s="332"/>
      <c r="U5" s="331"/>
      <c r="V5" s="331"/>
      <c r="W5" s="331"/>
      <c r="X5" s="331"/>
      <c r="Y5" s="331"/>
      <c r="Z5" s="331"/>
      <c r="AA5" s="331"/>
    </row>
    <row r="6" spans="1:27" ht="15" thickBot="1" x14ac:dyDescent="0.4">
      <c r="A6" s="331"/>
      <c r="B6" s="333"/>
      <c r="C6" s="333"/>
      <c r="D6" s="333"/>
      <c r="F6" s="372"/>
      <c r="G6" s="372"/>
      <c r="H6" s="372"/>
      <c r="I6" s="353"/>
      <c r="J6" s="367"/>
      <c r="K6" s="353"/>
      <c r="L6" s="332"/>
      <c r="M6" s="332"/>
      <c r="N6" s="332"/>
      <c r="O6" s="332"/>
      <c r="P6" s="332"/>
      <c r="Q6" s="332"/>
      <c r="R6" s="332"/>
      <c r="S6" s="332"/>
      <c r="T6" s="332"/>
      <c r="U6" s="331"/>
      <c r="V6" s="331"/>
      <c r="W6" s="331"/>
      <c r="X6" s="331"/>
      <c r="Y6" s="331"/>
      <c r="Z6" s="331"/>
      <c r="AA6" s="331"/>
    </row>
    <row r="7" spans="1:27" ht="109.75" customHeight="1" thickBot="1" x14ac:dyDescent="0.4">
      <c r="A7" s="331"/>
      <c r="B7" s="334" t="s">
        <v>423</v>
      </c>
      <c r="C7" s="334" t="s">
        <v>440</v>
      </c>
      <c r="D7" s="334" t="s">
        <v>426</v>
      </c>
      <c r="E7" s="334" t="s">
        <v>431</v>
      </c>
      <c r="F7" s="334" t="str">
        <f>'Input Buchungstool '!B7</f>
        <v>Tagungsraum 
30 qm 
(Max. 12 Personen)</v>
      </c>
      <c r="G7" s="334" t="str">
        <f>'Input Buchungstool '!B8</f>
        <v>Tagungsraum
60 qm
(Max. 30 Personen)</v>
      </c>
      <c r="H7" s="334" t="str">
        <f>'Input Buchungstool '!B9</f>
        <v>Tagungsraum
100 qm
(Max. 50 Personen)</v>
      </c>
      <c r="I7" s="334" t="str">
        <f>'Input Buchungstool '!B10</f>
        <v>Zusätzlicher Gruppenarbeits-
raum (30 qm für 12 Personen)</v>
      </c>
      <c r="J7" s="334" t="str">
        <f>'Input Buchungstool '!B12</f>
        <v>Content-Raum (incl. Nutzung Technik)
Preis pro Stunde 
(Max. 10 Personen)</v>
      </c>
      <c r="K7" s="334" t="str">
        <f>'Input Buchungstool '!B11</f>
        <v>Content-Raum (incl. Nutzung Technik)
Preis pro Tag 
(Max. 10 Personen)</v>
      </c>
      <c r="L7" s="334" t="str">
        <f>'Input Buchungstool '!B13</f>
        <v>Getränkepauschale Heißgetränke &amp; Softgetränke</v>
      </c>
      <c r="M7" s="334" t="str">
        <f>'Input Buchungstool '!B14</f>
        <v xml:space="preserve">Großes Frühstück
(Incl. Anlieferung
pauschal 50,-- )
</v>
      </c>
      <c r="N7" s="334" t="str">
        <f>'Input Buchungstool '!B15</f>
        <v>Mittagessen
(Incl. Anlieferung, Auf- u. Abbau
pauschal 100,--)</v>
      </c>
      <c r="O7" s="334" t="str">
        <f>'Input Buchungstool '!B16</f>
        <v>Snacks (Kuchen)
Ab 14:30 Uhr
(Nur in Kombination
mit Mittagessen)</v>
      </c>
      <c r="P7" s="334" t="str">
        <f>'Input Buchungstool '!B17</f>
        <v>Kleines Frühstück
(Belegte Brötchen)
(Plus Anlieferung
pauschal 50,--)</v>
      </c>
      <c r="Q7" s="334" t="str">
        <f>'Input Buchungstool '!B19</f>
        <v>Übernachtung mit Frühstück
im b´mine-Hotel 
(Bitte über MICE selbst buchen)</v>
      </c>
      <c r="R7" s="334" t="str">
        <f>'Input Buchungstool '!B20</f>
        <v>Übernachtung mit Frühstück &amp;
Abendessen im b´mine-Hotel
(Bitte über MICE selbst buchen)</v>
      </c>
      <c r="S7" s="334" t="str">
        <f>'Input Buchungstool '!B21</f>
        <v>Flipchart</v>
      </c>
      <c r="T7" s="334" t="str">
        <f>'Input Buchungstool '!B22</f>
        <v>Team-Events
Infos auf Campus Homepage
(Kostenfrei  zur Raumbuchung)</v>
      </c>
      <c r="U7" s="335" t="s">
        <v>256</v>
      </c>
      <c r="V7" s="331"/>
      <c r="W7" s="331"/>
      <c r="X7" s="331"/>
      <c r="Y7" s="331"/>
      <c r="Z7" s="331"/>
      <c r="AA7" s="331"/>
    </row>
    <row r="8" spans="1:27" ht="33" customHeight="1" thickBot="1" x14ac:dyDescent="0.5">
      <c r="A8" s="331"/>
      <c r="B8" s="401" t="s">
        <v>344</v>
      </c>
      <c r="C8" s="401"/>
      <c r="D8" s="402"/>
      <c r="E8" s="403"/>
      <c r="F8" s="401">
        <f>'Input Buchungstool '!C7</f>
        <v>250</v>
      </c>
      <c r="G8" s="401">
        <f>'Input Buchungstool '!C8</f>
        <v>350</v>
      </c>
      <c r="H8" s="401">
        <f>'Input Buchungstool '!C9</f>
        <v>800</v>
      </c>
      <c r="I8" s="401">
        <f>'Input Buchungstool '!C10</f>
        <v>250</v>
      </c>
      <c r="J8" s="401">
        <f>'Input Buchungstool '!C12</f>
        <v>100</v>
      </c>
      <c r="K8" s="401">
        <f>'Input Buchungstool '!C11</f>
        <v>500</v>
      </c>
      <c r="L8" s="401">
        <f>'Input Buchungstool '!C13</f>
        <v>15.9</v>
      </c>
      <c r="M8" s="401">
        <f>'Input Buchungstool '!D14</f>
        <v>15.8</v>
      </c>
      <c r="N8" s="401">
        <f>'Input Buchungstool '!D15</f>
        <v>24.3</v>
      </c>
      <c r="O8" s="401">
        <f>'Input Buchungstool '!D16</f>
        <v>4.5</v>
      </c>
      <c r="P8" s="401">
        <f>'Input Buchungstool '!D17</f>
        <v>5.9</v>
      </c>
      <c r="Q8" s="401">
        <f>'Input Buchungstool '!D19</f>
        <v>105</v>
      </c>
      <c r="R8" s="401">
        <f>'Input Buchungstool '!D20</f>
        <v>150</v>
      </c>
      <c r="S8" s="401">
        <f>'Input Buchungstool '!D21</f>
        <v>10</v>
      </c>
      <c r="T8" s="404" t="str">
        <f>'Input Buchungstool '!D22</f>
        <v>Kostenfrei</v>
      </c>
      <c r="U8" s="405"/>
      <c r="V8" s="331"/>
      <c r="W8" s="331"/>
      <c r="X8" s="331"/>
      <c r="Y8" s="331"/>
      <c r="Z8" s="331"/>
      <c r="AA8" s="331"/>
    </row>
    <row r="9" spans="1:27" s="337" customFormat="1" ht="52" customHeight="1" thickBot="1" x14ac:dyDescent="0.4">
      <c r="A9" s="336"/>
      <c r="B9" s="406" t="s">
        <v>259</v>
      </c>
      <c r="C9" s="407"/>
      <c r="D9" s="408"/>
      <c r="E9" s="409"/>
      <c r="F9" s="410"/>
      <c r="G9" s="410"/>
      <c r="H9" s="410"/>
      <c r="I9" s="410"/>
      <c r="J9" s="410"/>
      <c r="K9" s="410"/>
      <c r="L9" s="411" t="str">
        <f>IF(OR(F9="x", G9="x", H9="x", K9="x",J9=1,J9=2,J9=3,J9=4,J9=5), "x", "")</f>
        <v/>
      </c>
      <c r="M9" s="410"/>
      <c r="N9" s="410"/>
      <c r="O9" s="410"/>
      <c r="P9" s="410"/>
      <c r="Q9" s="410"/>
      <c r="R9" s="410"/>
      <c r="S9" s="410"/>
      <c r="T9" s="412"/>
      <c r="U9" s="413">
        <f>IF(F9="x",$F$8,0) +
IF(G9="x",$G$8,0) +
IF(H9="x",$H$8,0) +
IF(I9="x",$I$8,0) +
IF(OR(J9=1,J9=2,J9=3,J9=4,J9=5),J9*$J$8,0) +
IF(K9="x",$K$8,0) +
IF(L9="x",$L$8*E9,0) +
IF(M9="x",$M$8*E9+'Input Conferencing Services'!$C$18,0) +
IF(N9="x",$N$8*E9+'Input Conferencing Services'!$C$17,0) +
IF(O9="x",$O$8*E9,0) +
IF(P9="x",$P$8*E9+50,0)+
IF(Q9="x",$Q$8* E9, 0) +
IF(R9="x",$R$8* E9, 0) +
IF(S9="x",$S$8, 0)</f>
        <v>0</v>
      </c>
      <c r="V9" s="336"/>
      <c r="W9" s="336"/>
      <c r="X9" s="336"/>
      <c r="Y9" s="336"/>
      <c r="Z9" s="336"/>
      <c r="AA9" s="336"/>
    </row>
    <row r="10" spans="1:27" s="337" customFormat="1" ht="52" customHeight="1" thickBot="1" x14ac:dyDescent="0.4">
      <c r="A10" s="336"/>
      <c r="B10" s="406" t="s">
        <v>259</v>
      </c>
      <c r="C10" s="407"/>
      <c r="D10" s="408"/>
      <c r="E10" s="409"/>
      <c r="F10" s="410"/>
      <c r="G10" s="410"/>
      <c r="H10" s="410"/>
      <c r="I10" s="410"/>
      <c r="J10" s="410"/>
      <c r="K10" s="410"/>
      <c r="L10" s="411" t="str">
        <f t="shared" ref="L10:L18" si="0">IF(OR(F10="x", G10="x", H10="x", K10="x",J10=1,J10=2,J10=3,J10=4,J10=5), "x", "")</f>
        <v/>
      </c>
      <c r="M10" s="410"/>
      <c r="N10" s="410"/>
      <c r="O10" s="410"/>
      <c r="P10" s="410"/>
      <c r="Q10" s="410"/>
      <c r="R10" s="410"/>
      <c r="S10" s="410"/>
      <c r="T10" s="412"/>
      <c r="U10" s="413">
        <f>IF(F10="x",$F$8,0) +
IF(G10="x",$G$8,0) +
IF(H10="x",$H$8,0) +
IF(I10="x",$I$8,0) +
IF(OR(J10=1,J10=2,J10=3,J10=4,J10=5),J10*$J$8,0) +
IF(K10="x",$K$8,0) +
IF(L10="x",$L$8*E10,0) +
IF(M10="x",$M$8*E10+'Input Conferencing Services'!$C$18,0) +
IF(N10="x",$N$8*E10+'Input Conferencing Services'!$C$17,0) +
IF(O10="x",$O$8*E10,0) +
IF(P10="x",$P$8*E10+50,0)+
IF(Q10="x",$Q$8* E10, 0) +
IF(R10="x",$R$8* E10, 0) +
IF(S10="x",$S$8, 0)</f>
        <v>0</v>
      </c>
      <c r="V10" s="336"/>
      <c r="W10" s="336"/>
      <c r="X10" s="338"/>
      <c r="Y10" s="336"/>
      <c r="Z10" s="336"/>
      <c r="AA10" s="336"/>
    </row>
    <row r="11" spans="1:27" s="337" customFormat="1" ht="52" customHeight="1" thickBot="1" x14ac:dyDescent="0.4">
      <c r="A11" s="336"/>
      <c r="B11" s="406" t="s">
        <v>259</v>
      </c>
      <c r="C11" s="407"/>
      <c r="D11" s="408"/>
      <c r="E11" s="409"/>
      <c r="F11" s="410"/>
      <c r="G11" s="410"/>
      <c r="H11" s="410"/>
      <c r="I11" s="410"/>
      <c r="J11" s="410"/>
      <c r="K11" s="410"/>
      <c r="L11" s="411" t="str">
        <f t="shared" si="0"/>
        <v/>
      </c>
      <c r="M11" s="410"/>
      <c r="N11" s="410"/>
      <c r="O11" s="410"/>
      <c r="P11" s="410"/>
      <c r="Q11" s="410"/>
      <c r="R11" s="410"/>
      <c r="S11" s="410"/>
      <c r="T11" s="412"/>
      <c r="U11" s="413">
        <f>IF(F11="x",$F$8,0) +
IF(G11="x",$G$8,0) +
IF(H11="x",$H$8,0) +
IF(I11="x",$I$8,0) +
IF(OR(J11=1,J11=2,J11=3,J11=4,J11=5),J11*$J$8,0) +
IF(K11="x",$K$8,0) +
IF(L11="x",$L$8*E11,0) +
IF(M11="x",$M$8*E11+'Input Conferencing Services'!$C$18,0) +
IF(N11="x",$N$8*E11+'Input Conferencing Services'!$C$17,0) +
IF(O11="x",$O$8*E11,0) +
IF(P11="x",$P$8*E11+50,0)+
IF(Q11="x",$Q$8* E11, 0) +
IF(R11="x",$R$8* E11, 0) +
IF(S11="x",$S$8, 0)</f>
        <v>0</v>
      </c>
      <c r="V11" s="336"/>
      <c r="W11" s="336"/>
      <c r="X11" s="336"/>
      <c r="Y11" s="336"/>
      <c r="Z11" s="330"/>
      <c r="AA11" s="336"/>
    </row>
    <row r="12" spans="1:27" s="337" customFormat="1" ht="52" customHeight="1" thickBot="1" x14ac:dyDescent="0.4">
      <c r="A12" s="336"/>
      <c r="B12" s="406" t="s">
        <v>259</v>
      </c>
      <c r="C12" s="407"/>
      <c r="D12" s="408"/>
      <c r="E12" s="409"/>
      <c r="F12" s="410"/>
      <c r="G12" s="410"/>
      <c r="H12" s="410"/>
      <c r="I12" s="410"/>
      <c r="J12" s="410"/>
      <c r="K12" s="410"/>
      <c r="L12" s="411" t="str">
        <f t="shared" si="0"/>
        <v/>
      </c>
      <c r="M12" s="410"/>
      <c r="N12" s="410"/>
      <c r="O12" s="410"/>
      <c r="P12" s="410"/>
      <c r="Q12" s="410"/>
      <c r="R12" s="410"/>
      <c r="S12" s="410"/>
      <c r="T12" s="412"/>
      <c r="U12" s="413">
        <f>IF(F12="x",$F$8,0) +
IF(G12="x",$G$8,0) +
IF(H12="x",$H$8,0) +
IF(I12="x",$I$8,0) +
IF(OR(J12=1,J12=2,J12=3,J12=4,J12=5),J12*$J$8,0) +
IF(K12="x",$K$8,0) +
IF(L12="x",$L$8*E12,0) +
IF(M12="x",$M$8*E12+'Input Conferencing Services'!$C$18,0) +
IF(N12="x",$N$8*E12+'Input Conferencing Services'!$C$17,0) +
IF(O12="x",$O$8*E12,0) +
IF(P12="x",$P$8*E12+50,0)+
IF(Q12="x",$Q$8* E12, 0) +
IF(R12="x",$R$8* E12, 0) +
IF(S12="x",$S$8, 0)</f>
        <v>0</v>
      </c>
      <c r="V12" s="336"/>
      <c r="W12" s="336"/>
      <c r="X12" s="336"/>
      <c r="Y12" s="336"/>
      <c r="Z12" s="332"/>
      <c r="AA12" s="336"/>
    </row>
    <row r="13" spans="1:27" s="337" customFormat="1" ht="52" customHeight="1" thickBot="1" x14ac:dyDescent="0.4">
      <c r="A13" s="336"/>
      <c r="B13" s="406" t="s">
        <v>259</v>
      </c>
      <c r="C13" s="407"/>
      <c r="D13" s="408"/>
      <c r="E13" s="409"/>
      <c r="F13" s="410"/>
      <c r="G13" s="410"/>
      <c r="H13" s="410"/>
      <c r="I13" s="410"/>
      <c r="J13" s="410"/>
      <c r="K13" s="410"/>
      <c r="L13" s="411" t="str">
        <f t="shared" si="0"/>
        <v/>
      </c>
      <c r="M13" s="410"/>
      <c r="N13" s="410"/>
      <c r="O13" s="410"/>
      <c r="P13" s="410"/>
      <c r="Q13" s="410"/>
      <c r="R13" s="410"/>
      <c r="S13" s="410"/>
      <c r="T13" s="412"/>
      <c r="U13" s="413">
        <f>IF(F13="x",$F$8,0) +
IF(G13="x",$G$8,0) +
IF(H13="x",$H$8,0) +
IF(I13="x",$I$8,0) +
IF(OR(J13=1,J13=2,J13=3,J13=4,J13=5),J13*$J$8,0) +
IF(K13="x",$K$8,0) +
IF(L13="x",$L$8*E13,0) +
IF(M13="x",$M$8*E13+'Input Conferencing Services'!$C$18,0) +
IF(N13="x",$N$8*E13+'Input Conferencing Services'!$C$17,0) +
IF(O13="x",$O$8*E13,0) +
IF(P13="x",$P$8*E13+50,0)+
IF(Q13="x",$Q$8* E13, 0) +
IF(R13="x",$R$8* E13, 0) +
IF(S13="x",$S$8, 0)</f>
        <v>0</v>
      </c>
      <c r="V13" s="336"/>
      <c r="W13" s="336"/>
      <c r="X13" s="336"/>
      <c r="Y13" s="336"/>
      <c r="Z13" s="332"/>
      <c r="AA13" s="336"/>
    </row>
    <row r="14" spans="1:27" s="337" customFormat="1" ht="52" customHeight="1" thickBot="1" x14ac:dyDescent="0.4">
      <c r="A14" s="336"/>
      <c r="B14" s="406" t="s">
        <v>259</v>
      </c>
      <c r="C14" s="407"/>
      <c r="D14" s="408"/>
      <c r="E14" s="409"/>
      <c r="F14" s="410"/>
      <c r="G14" s="410"/>
      <c r="H14" s="410"/>
      <c r="I14" s="410"/>
      <c r="J14" s="410"/>
      <c r="K14" s="410"/>
      <c r="L14" s="411" t="str">
        <f t="shared" si="0"/>
        <v/>
      </c>
      <c r="M14" s="410"/>
      <c r="N14" s="410"/>
      <c r="O14" s="410"/>
      <c r="P14" s="410"/>
      <c r="Q14" s="410"/>
      <c r="R14" s="410"/>
      <c r="S14" s="410"/>
      <c r="T14" s="412"/>
      <c r="U14" s="413">
        <f>IF(F14="x",$F$8,0) +
IF(G14="x",$G$8,0) +
IF(H14="x",$H$8,0) +
IF(I14="x",$I$8,0) +
IF(OR(J14=1,J14=2,J14=3,J14=4,J14=5),J14*$J$8,0) +
IF(K14="x",$K$8,0) +
IF(L14="x",$L$8*E14,0) +
IF(M14="x",$M$8*E14+'Input Conferencing Services'!$C$18,0) +
IF(N14="x",$N$8*E14+'Input Conferencing Services'!$C$17,0) +
IF(O14="x",$O$8*E14,0) +
IF(P14="x",$P$8*E14+50,0)+
IF(Q14="x",$Q$8* E14, 0) +
IF(R14="x",$R$8* E14, 0) +
IF(S14="x",$S$8, 0)</f>
        <v>0</v>
      </c>
      <c r="V14" s="336"/>
      <c r="W14" s="336"/>
      <c r="X14" s="336"/>
      <c r="Y14" s="336"/>
      <c r="Z14" s="336"/>
      <c r="AA14" s="336"/>
    </row>
    <row r="15" spans="1:27" s="337" customFormat="1" ht="52" customHeight="1" thickBot="1" x14ac:dyDescent="0.4">
      <c r="A15" s="336"/>
      <c r="B15" s="406" t="s">
        <v>259</v>
      </c>
      <c r="C15" s="407"/>
      <c r="D15" s="408"/>
      <c r="E15" s="409"/>
      <c r="F15" s="410"/>
      <c r="G15" s="410"/>
      <c r="H15" s="410"/>
      <c r="I15" s="410"/>
      <c r="J15" s="410"/>
      <c r="K15" s="410"/>
      <c r="L15" s="411" t="str">
        <f t="shared" si="0"/>
        <v/>
      </c>
      <c r="M15" s="410"/>
      <c r="N15" s="410"/>
      <c r="O15" s="410"/>
      <c r="P15" s="410"/>
      <c r="Q15" s="410"/>
      <c r="R15" s="410"/>
      <c r="S15" s="410"/>
      <c r="T15" s="412"/>
      <c r="U15" s="413">
        <f>IF(F15="x",$F$8,0) +
IF(G15="x",$G$8,0) +
IF(H15="x",$H$8,0) +
IF(I15="x",$I$8,0) +
IF(OR(J15=1,J15=2,J15=3,J15=4,J15=5),J15*$J$8,0) +
IF(K15="x",$K$8,0) +
IF(L15="x",$L$8*E15,0) +
IF(M15="x",$M$8*E15+'Input Conferencing Services'!$C$18,0) +
IF(N15="x",$N$8*E15+'Input Conferencing Services'!$C$17,0) +
IF(O15="x",$O$8*E15,0) +
IF(P15="x",$P$8*E15+50,0)+
IF(Q15="x",$Q$8* E15, 0) +
IF(R15="x",$R$8* E15, 0) +
IF(S15="x",$S$8, 0)</f>
        <v>0</v>
      </c>
      <c r="V15" s="336"/>
      <c r="W15" s="336"/>
      <c r="X15" s="336"/>
      <c r="Y15" s="336"/>
      <c r="Z15" s="330"/>
      <c r="AA15" s="336"/>
    </row>
    <row r="16" spans="1:27" s="337" customFormat="1" ht="52" customHeight="1" thickBot="1" x14ac:dyDescent="0.4">
      <c r="A16" s="336"/>
      <c r="B16" s="406" t="s">
        <v>259</v>
      </c>
      <c r="C16" s="407"/>
      <c r="D16" s="408"/>
      <c r="E16" s="409"/>
      <c r="F16" s="410"/>
      <c r="G16" s="410"/>
      <c r="H16" s="410"/>
      <c r="I16" s="410"/>
      <c r="J16" s="410"/>
      <c r="K16" s="410"/>
      <c r="L16" s="411" t="str">
        <f t="shared" si="0"/>
        <v/>
      </c>
      <c r="M16" s="410"/>
      <c r="N16" s="410"/>
      <c r="O16" s="410"/>
      <c r="P16" s="410"/>
      <c r="Q16" s="410"/>
      <c r="R16" s="410"/>
      <c r="S16" s="410"/>
      <c r="T16" s="412"/>
      <c r="U16" s="413">
        <f>IF(F16="x",$F$8,0) +
IF(G16="x",$G$8,0) +
IF(H16="x",$H$8,0) +
IF(I16="x",$I$8,0) +
IF(OR(J16=1,J16=2,J16=3,J16=4,J16=5),J16*$J$8,0) +
IF(K16="x",$K$8,0) +
IF(L16="x",$L$8*E16,0) +
IF(M16="x",$M$8*E16+'Input Conferencing Services'!$C$18,0) +
IF(N16="x",$N$8*E16+'Input Conferencing Services'!$C$17,0) +
IF(O16="x",$O$8*E16,0) +
IF(P16="x",$P$8*E16+50,0)+
IF(Q16="x",$Q$8* E16, 0) +
IF(R16="x",$R$8* E16, 0) +
IF(S16="x",$S$8, 0)</f>
        <v>0</v>
      </c>
      <c r="V16" s="336"/>
      <c r="W16" s="336"/>
      <c r="X16" s="336"/>
      <c r="Y16" s="336"/>
      <c r="Z16" s="336"/>
      <c r="AA16" s="336"/>
    </row>
    <row r="17" spans="1:108" s="337" customFormat="1" ht="52" customHeight="1" thickBot="1" x14ac:dyDescent="0.4">
      <c r="A17" s="336"/>
      <c r="B17" s="406" t="s">
        <v>259</v>
      </c>
      <c r="C17" s="407"/>
      <c r="D17" s="408"/>
      <c r="E17" s="409"/>
      <c r="F17" s="410"/>
      <c r="G17" s="410"/>
      <c r="H17" s="410"/>
      <c r="I17" s="410"/>
      <c r="J17" s="410"/>
      <c r="K17" s="410"/>
      <c r="L17" s="411" t="str">
        <f t="shared" si="0"/>
        <v/>
      </c>
      <c r="M17" s="410"/>
      <c r="N17" s="410"/>
      <c r="O17" s="410"/>
      <c r="P17" s="410"/>
      <c r="Q17" s="410"/>
      <c r="R17" s="410"/>
      <c r="S17" s="410"/>
      <c r="T17" s="412"/>
      <c r="U17" s="413">
        <f>IF(F17="x",$F$8,0) +
IF(G17="x",$G$8,0) +
IF(H17="x",$H$8,0) +
IF(I17="x",$I$8,0) +
IF(OR(J17=1,J17=2,J17=3,J17=4,J17=5),J17*$J$8,0) +
IF(K17="x",$K$8,0) +
IF(L17="x",$L$8*E17,0) +
IF(M17="x",$M$8*E17+'Input Conferencing Services'!$C$18,0) +
IF(N17="x",$N$8*E17+'Input Conferencing Services'!$C$17,0) +
IF(O17="x",$O$8*E17,0) +
IF(P17="x",$P$8*E17+50,0)+
IF(Q17="x",$Q$8* E17, 0) +
IF(R17="x",$R$8* E17, 0) +
IF(S17="x",$S$8, 0)</f>
        <v>0</v>
      </c>
      <c r="V17" s="336"/>
      <c r="W17" s="336"/>
      <c r="X17" s="336"/>
      <c r="Y17" s="336"/>
      <c r="Z17" s="336"/>
      <c r="AA17" s="336"/>
    </row>
    <row r="18" spans="1:108" s="337" customFormat="1" ht="52" customHeight="1" x14ac:dyDescent="0.35">
      <c r="A18" s="336"/>
      <c r="B18" s="406" t="s">
        <v>259</v>
      </c>
      <c r="C18" s="407"/>
      <c r="D18" s="408"/>
      <c r="E18" s="409"/>
      <c r="F18" s="410"/>
      <c r="G18" s="410"/>
      <c r="H18" s="410"/>
      <c r="I18" s="410"/>
      <c r="J18" s="410"/>
      <c r="K18" s="410"/>
      <c r="L18" s="411" t="str">
        <f t="shared" si="0"/>
        <v/>
      </c>
      <c r="M18" s="410"/>
      <c r="N18" s="410"/>
      <c r="O18" s="410"/>
      <c r="P18" s="410"/>
      <c r="Q18" s="410"/>
      <c r="R18" s="410"/>
      <c r="S18" s="410"/>
      <c r="T18" s="412"/>
      <c r="U18" s="413">
        <f>IF(F18="x",$F$8,0) +
IF(G18="x",$G$8,0) +
IF(H18="x",$H$8,0) +
IF(I18="x",$I$8,0) +
IF(OR(J18=1,J18=2,J18=3,J18=4,J18=5),J18*$J$8,0) +
IF(K18="x",$K$8,0) +
IF(L18="x",$L$8*E18,0) +
IF(M18="x",$M$8*E18+'Input Conferencing Services'!$C$18,0) +
IF(N18="x",$N$8*E18+'Input Conferencing Services'!$C$17,0) +
IF(O18="x",$O$8*E18,0) +
IF(P18="x",$P$8*E18+50,0)+
IF(Q18="x",$Q$8* E18, 0) +
IF(R18="x",$R$8* E18, 0) +
IF(S18="x",$S$8, 0)</f>
        <v>0</v>
      </c>
      <c r="V18" s="336"/>
      <c r="W18" s="336"/>
      <c r="X18" s="336"/>
      <c r="Y18" s="336"/>
      <c r="Z18" s="330"/>
      <c r="AA18" s="336"/>
    </row>
    <row r="19" spans="1:108" ht="52" customHeight="1" thickBot="1" x14ac:dyDescent="0.4">
      <c r="A19" s="331"/>
      <c r="B19" s="414" t="s">
        <v>257</v>
      </c>
      <c r="C19" s="415"/>
      <c r="D19" s="415"/>
      <c r="E19" s="416"/>
      <c r="F19" s="417"/>
      <c r="G19" s="417"/>
      <c r="H19" s="417"/>
      <c r="I19" s="417"/>
      <c r="J19" s="417"/>
      <c r="K19" s="417"/>
      <c r="L19" s="417"/>
      <c r="M19" s="417"/>
      <c r="N19" s="417"/>
      <c r="O19" s="417"/>
      <c r="P19" s="417"/>
      <c r="Q19" s="417"/>
      <c r="R19" s="417"/>
      <c r="S19" s="417"/>
      <c r="T19" s="417"/>
      <c r="U19" s="418">
        <f>SUM(U9:U18)</f>
        <v>0</v>
      </c>
      <c r="V19" s="331"/>
      <c r="W19" s="331"/>
      <c r="X19" s="331"/>
      <c r="Y19" s="331"/>
      <c r="Z19" s="331"/>
      <c r="AA19" s="331"/>
    </row>
    <row r="20" spans="1:108" x14ac:dyDescent="0.35">
      <c r="A20" s="331"/>
      <c r="B20" s="339" t="str">
        <f>"Bei Frühstück, Mittagessen, oder Kuchen fällt pro Person einmalig eine Geschirrpauschale von " &amp; TEXT('Input Conferencing Services'!F16,"0,00 €") &amp; " an. Diese wird automatisch mit im Endpreis berücksichtigt. Die Getränkepauschale ist immer bei Raumbuchung enthalten. "</f>
        <v xml:space="preserve">Bei Frühstück, Mittagessen, oder Kuchen fällt pro Person einmalig eine Geschirrpauschale von 5,90 € an. Diese wird automatisch mit im Endpreis berücksichtigt. Die Getränkepauschale ist immer bei Raumbuchung enthalten. </v>
      </c>
      <c r="C20" s="339"/>
      <c r="D20" s="339"/>
      <c r="E20" s="331"/>
      <c r="F20" s="332"/>
      <c r="G20" s="332"/>
      <c r="H20" s="332"/>
      <c r="I20" s="332"/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1"/>
      <c r="V20" s="331"/>
      <c r="W20" s="331"/>
      <c r="X20" s="331"/>
      <c r="Y20" s="331"/>
      <c r="Z20" s="331"/>
      <c r="AA20" s="331"/>
    </row>
    <row r="21" spans="1:108" ht="6" customHeight="1" x14ac:dyDescent="0.35">
      <c r="A21" s="331"/>
      <c r="B21" s="339"/>
      <c r="C21" s="339"/>
      <c r="D21" s="339"/>
      <c r="E21" s="331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1"/>
      <c r="V21" s="331"/>
      <c r="W21" s="331"/>
      <c r="X21" s="331"/>
      <c r="Y21" s="331"/>
      <c r="Z21" s="331"/>
      <c r="AA21" s="331"/>
    </row>
    <row r="22" spans="1:108" s="338" customFormat="1" x14ac:dyDescent="0.35">
      <c r="A22" s="331"/>
      <c r="B22" s="365" t="s">
        <v>458</v>
      </c>
      <c r="E22" s="329"/>
      <c r="F22" s="329"/>
      <c r="G22" s="329"/>
      <c r="H22" s="329"/>
      <c r="I22" s="329"/>
      <c r="J22" s="329"/>
      <c r="K22" s="329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331"/>
      <c r="Y22" s="331"/>
      <c r="Z22" s="331"/>
      <c r="AA22" s="331"/>
      <c r="AB22" s="331"/>
      <c r="AC22" s="331"/>
      <c r="AD22" s="331"/>
      <c r="AE22" s="331"/>
      <c r="AF22" s="331"/>
      <c r="AG22" s="331"/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31"/>
      <c r="AU22" s="331"/>
      <c r="AV22" s="331"/>
      <c r="AW22" s="331"/>
      <c r="AX22" s="331"/>
      <c r="AY22" s="331"/>
      <c r="AZ22" s="331"/>
      <c r="BA22" s="331"/>
      <c r="BB22" s="331"/>
      <c r="BC22" s="331"/>
      <c r="BD22" s="331"/>
      <c r="BE22" s="331"/>
      <c r="BF22" s="331"/>
      <c r="BG22" s="331"/>
      <c r="BH22" s="331"/>
      <c r="BI22" s="331"/>
      <c r="BJ22" s="331"/>
      <c r="BK22" s="331"/>
      <c r="BL22" s="331"/>
      <c r="BM22" s="331"/>
      <c r="BN22" s="331"/>
      <c r="BO22" s="331"/>
      <c r="BP22" s="331"/>
      <c r="BQ22" s="331"/>
      <c r="BR22" s="331"/>
      <c r="BS22" s="331"/>
      <c r="BT22" s="331"/>
      <c r="BU22" s="331"/>
      <c r="BV22" s="331"/>
      <c r="BW22" s="331"/>
      <c r="BX22" s="331"/>
      <c r="BY22" s="331"/>
      <c r="BZ22" s="331"/>
      <c r="CA22" s="331"/>
      <c r="CB22" s="331"/>
      <c r="CC22" s="331"/>
      <c r="CD22" s="331"/>
      <c r="CE22" s="331"/>
      <c r="CF22" s="331"/>
      <c r="CG22" s="331"/>
      <c r="CH22" s="331"/>
      <c r="CI22" s="331"/>
      <c r="CJ22" s="331"/>
      <c r="CK22" s="331"/>
      <c r="CL22" s="331"/>
      <c r="CM22" s="331"/>
      <c r="CN22" s="331"/>
      <c r="CO22" s="331"/>
      <c r="CP22" s="331"/>
      <c r="CQ22" s="331"/>
      <c r="CR22" s="331"/>
      <c r="CS22" s="331"/>
      <c r="CT22" s="331"/>
      <c r="CU22" s="331"/>
      <c r="CV22" s="331"/>
      <c r="CW22" s="331"/>
      <c r="CX22" s="331"/>
      <c r="CY22" s="331"/>
      <c r="CZ22" s="331"/>
      <c r="DA22" s="331"/>
      <c r="DB22" s="331"/>
      <c r="DC22" s="331"/>
      <c r="DD22" s="331"/>
    </row>
    <row r="23" spans="1:108" s="338" customFormat="1" ht="3" customHeight="1" x14ac:dyDescent="0.35">
      <c r="A23" s="331"/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31"/>
      <c r="M23" s="331"/>
      <c r="N23" s="331"/>
      <c r="O23" s="331"/>
      <c r="P23" s="331"/>
      <c r="Q23" s="331"/>
      <c r="R23" s="331"/>
      <c r="S23" s="331"/>
      <c r="T23" s="331"/>
      <c r="U23" s="331"/>
      <c r="V23" s="331"/>
      <c r="W23" s="331"/>
      <c r="X23" s="331"/>
      <c r="Y23" s="331"/>
      <c r="Z23" s="331"/>
      <c r="AA23" s="331"/>
      <c r="AB23" s="331"/>
      <c r="AC23" s="331"/>
      <c r="AD23" s="331"/>
      <c r="AE23" s="331"/>
      <c r="AF23" s="331"/>
      <c r="AG23" s="331"/>
      <c r="AH23" s="331"/>
      <c r="AI23" s="331"/>
      <c r="AJ23" s="331"/>
      <c r="AK23" s="331"/>
      <c r="AL23" s="331"/>
      <c r="AM23" s="331"/>
      <c r="AN23" s="331"/>
      <c r="AO23" s="331"/>
      <c r="AP23" s="331"/>
      <c r="AQ23" s="331"/>
      <c r="AR23" s="331"/>
      <c r="AS23" s="331"/>
      <c r="AT23" s="331"/>
      <c r="AU23" s="331"/>
      <c r="AV23" s="331"/>
      <c r="AW23" s="331"/>
      <c r="AX23" s="331"/>
      <c r="AY23" s="331"/>
      <c r="AZ23" s="331"/>
      <c r="BA23" s="331"/>
      <c r="BB23" s="331"/>
      <c r="BC23" s="331"/>
      <c r="BD23" s="331"/>
      <c r="BE23" s="331"/>
      <c r="BF23" s="331"/>
      <c r="BG23" s="331"/>
      <c r="BH23" s="331"/>
      <c r="BI23" s="331"/>
      <c r="BJ23" s="331"/>
      <c r="BK23" s="331"/>
      <c r="BL23" s="331"/>
      <c r="BM23" s="331"/>
      <c r="BN23" s="331"/>
      <c r="BO23" s="331"/>
      <c r="BP23" s="331"/>
      <c r="BQ23" s="331"/>
      <c r="BR23" s="331"/>
      <c r="BS23" s="331"/>
      <c r="BT23" s="331"/>
      <c r="BU23" s="331"/>
      <c r="BV23" s="331"/>
      <c r="BW23" s="331"/>
      <c r="BX23" s="331"/>
      <c r="BY23" s="331"/>
      <c r="BZ23" s="331"/>
      <c r="CA23" s="331"/>
      <c r="CB23" s="331"/>
      <c r="CC23" s="331"/>
      <c r="CD23" s="331"/>
      <c r="CE23" s="331"/>
      <c r="CF23" s="331"/>
      <c r="CG23" s="331"/>
      <c r="CH23" s="331"/>
      <c r="CI23" s="331"/>
      <c r="CJ23" s="331"/>
      <c r="CK23" s="331"/>
      <c r="CL23" s="331"/>
      <c r="CM23" s="331"/>
      <c r="CN23" s="331"/>
      <c r="CO23" s="331"/>
      <c r="CP23" s="331"/>
      <c r="CQ23" s="331"/>
      <c r="CR23" s="331"/>
      <c r="CS23" s="331"/>
      <c r="CT23" s="331"/>
      <c r="CU23" s="331"/>
      <c r="CV23" s="331"/>
      <c r="CW23" s="331"/>
      <c r="CX23" s="331"/>
      <c r="CY23" s="331"/>
      <c r="CZ23" s="331"/>
      <c r="DA23" s="331"/>
      <c r="DB23" s="331"/>
      <c r="DC23" s="331"/>
      <c r="DD23" s="331"/>
    </row>
    <row r="24" spans="1:108" s="338" customFormat="1" x14ac:dyDescent="0.35">
      <c r="A24" s="331"/>
      <c r="B24" s="366" t="s">
        <v>459</v>
      </c>
      <c r="C24" s="329"/>
      <c r="D24" s="329"/>
      <c r="E24" s="329"/>
      <c r="F24" s="329"/>
      <c r="G24" s="329"/>
      <c r="H24" s="329"/>
      <c r="I24" s="329"/>
      <c r="J24" s="329"/>
      <c r="K24" s="329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31"/>
      <c r="AU24" s="331"/>
      <c r="AV24" s="331"/>
      <c r="AW24" s="331"/>
      <c r="AX24" s="331"/>
      <c r="AY24" s="331"/>
      <c r="AZ24" s="331"/>
      <c r="BA24" s="331"/>
      <c r="BB24" s="331"/>
      <c r="BC24" s="331"/>
      <c r="BD24" s="331"/>
      <c r="BE24" s="331"/>
      <c r="BF24" s="331"/>
      <c r="BG24" s="331"/>
      <c r="BH24" s="331"/>
      <c r="BI24" s="331"/>
      <c r="BJ24" s="331"/>
      <c r="BK24" s="331"/>
      <c r="BL24" s="331"/>
      <c r="BM24" s="331"/>
      <c r="BN24" s="331"/>
      <c r="BO24" s="331"/>
      <c r="BP24" s="331"/>
      <c r="BQ24" s="331"/>
      <c r="BR24" s="331"/>
      <c r="BS24" s="331"/>
      <c r="BT24" s="331"/>
      <c r="BU24" s="331"/>
      <c r="BV24" s="331"/>
      <c r="BW24" s="331"/>
      <c r="BX24" s="331"/>
      <c r="BY24" s="331"/>
      <c r="BZ24" s="331"/>
      <c r="CA24" s="331"/>
      <c r="CB24" s="331"/>
      <c r="CC24" s="331"/>
      <c r="CD24" s="331"/>
      <c r="CE24" s="331"/>
      <c r="CF24" s="331"/>
      <c r="CG24" s="331"/>
      <c r="CH24" s="331"/>
      <c r="CI24" s="331"/>
      <c r="CJ24" s="331"/>
      <c r="CK24" s="331"/>
      <c r="CL24" s="331"/>
      <c r="CM24" s="331"/>
      <c r="CN24" s="331"/>
      <c r="CO24" s="331"/>
      <c r="CP24" s="331"/>
      <c r="CQ24" s="331"/>
      <c r="CR24" s="331"/>
      <c r="CS24" s="331"/>
      <c r="CT24" s="331"/>
      <c r="CU24" s="331"/>
      <c r="CV24" s="331"/>
      <c r="CW24" s="331"/>
      <c r="CX24" s="331"/>
      <c r="CY24" s="331"/>
      <c r="CZ24" s="331"/>
      <c r="DA24" s="331"/>
      <c r="DB24" s="331"/>
      <c r="DC24" s="331"/>
      <c r="DD24" s="331"/>
    </row>
    <row r="25" spans="1:108" s="338" customFormat="1" x14ac:dyDescent="0.35">
      <c r="A25" s="331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1"/>
      <c r="M25" s="331"/>
      <c r="N25" s="331"/>
      <c r="O25" s="331"/>
      <c r="P25" s="331"/>
      <c r="Q25" s="331"/>
      <c r="R25" s="331"/>
      <c r="S25" s="331"/>
      <c r="T25" s="331"/>
      <c r="U25" s="331"/>
      <c r="V25" s="331"/>
      <c r="W25" s="331"/>
      <c r="X25" s="331"/>
      <c r="Y25" s="331"/>
      <c r="Z25" s="331"/>
      <c r="AA25" s="331"/>
      <c r="AB25" s="331"/>
      <c r="AC25" s="331"/>
      <c r="AD25" s="331"/>
      <c r="AE25" s="331"/>
      <c r="AF25" s="331"/>
      <c r="AG25" s="331"/>
      <c r="AH25" s="331"/>
      <c r="AI25" s="331"/>
      <c r="AJ25" s="331"/>
      <c r="AK25" s="331"/>
      <c r="AL25" s="331"/>
      <c r="AM25" s="331"/>
      <c r="AN25" s="331"/>
      <c r="AO25" s="331"/>
      <c r="AP25" s="331"/>
      <c r="AQ25" s="331"/>
      <c r="AR25" s="331"/>
      <c r="AS25" s="331"/>
      <c r="AT25" s="331"/>
      <c r="AU25" s="331"/>
      <c r="AV25" s="331"/>
      <c r="AW25" s="331"/>
      <c r="AX25" s="331"/>
      <c r="AY25" s="331"/>
      <c r="AZ25" s="331"/>
      <c r="BA25" s="331"/>
      <c r="BB25" s="331"/>
      <c r="BC25" s="331"/>
      <c r="BD25" s="331"/>
      <c r="BE25" s="331"/>
      <c r="BF25" s="331"/>
      <c r="BG25" s="331"/>
      <c r="BH25" s="331"/>
      <c r="BI25" s="331"/>
      <c r="BJ25" s="331"/>
      <c r="BK25" s="331"/>
      <c r="BL25" s="331"/>
      <c r="BM25" s="331"/>
      <c r="BN25" s="331"/>
      <c r="BO25" s="331"/>
      <c r="BP25" s="331"/>
      <c r="BQ25" s="331"/>
      <c r="BR25" s="331"/>
      <c r="BS25" s="331"/>
      <c r="BT25" s="331"/>
      <c r="BU25" s="331"/>
      <c r="BV25" s="331"/>
      <c r="BW25" s="331"/>
      <c r="BX25" s="331"/>
      <c r="BY25" s="331"/>
      <c r="BZ25" s="331"/>
      <c r="CA25" s="331"/>
      <c r="CB25" s="331"/>
      <c r="CC25" s="331"/>
      <c r="CD25" s="331"/>
      <c r="CE25" s="331"/>
      <c r="CF25" s="331"/>
      <c r="CG25" s="331"/>
      <c r="CH25" s="331"/>
      <c r="CI25" s="331"/>
      <c r="CJ25" s="331"/>
      <c r="CK25" s="331"/>
      <c r="CL25" s="331"/>
      <c r="CM25" s="331"/>
      <c r="CN25" s="331"/>
      <c r="CO25" s="331"/>
      <c r="CP25" s="331"/>
      <c r="CQ25" s="331"/>
      <c r="CR25" s="331"/>
      <c r="CS25" s="331"/>
      <c r="CT25" s="331"/>
      <c r="CU25" s="331"/>
      <c r="CV25" s="331"/>
      <c r="CW25" s="331"/>
      <c r="CX25" s="331"/>
      <c r="CY25" s="331"/>
      <c r="CZ25" s="331"/>
      <c r="DA25" s="331"/>
      <c r="DB25" s="331"/>
      <c r="DC25" s="331"/>
      <c r="DD25" s="331"/>
    </row>
    <row r="26" spans="1:108" s="338" customFormat="1" x14ac:dyDescent="0.35">
      <c r="A26" s="331"/>
      <c r="B26" s="331"/>
      <c r="C26" s="331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N26" s="331"/>
      <c r="O26" s="331"/>
      <c r="P26" s="331"/>
      <c r="Q26" s="331"/>
      <c r="R26" s="331"/>
      <c r="S26" s="331"/>
      <c r="T26" s="331"/>
      <c r="U26" s="331"/>
      <c r="V26" s="331"/>
      <c r="W26" s="331"/>
      <c r="X26" s="331"/>
      <c r="Y26" s="331"/>
      <c r="Z26" s="331"/>
      <c r="AA26" s="331"/>
      <c r="AB26" s="331"/>
      <c r="AC26" s="331"/>
      <c r="AD26" s="331"/>
      <c r="AE26" s="331"/>
      <c r="AF26" s="331"/>
      <c r="AG26" s="331"/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31"/>
      <c r="AU26" s="331"/>
      <c r="AV26" s="331"/>
      <c r="AW26" s="331"/>
      <c r="AX26" s="331"/>
      <c r="AY26" s="331"/>
      <c r="AZ26" s="331"/>
      <c r="BA26" s="331"/>
      <c r="BB26" s="331"/>
      <c r="BC26" s="331"/>
      <c r="BD26" s="331"/>
      <c r="BE26" s="331"/>
      <c r="BF26" s="331"/>
      <c r="BG26" s="331"/>
      <c r="BH26" s="331"/>
      <c r="BI26" s="331"/>
      <c r="BJ26" s="331"/>
      <c r="BK26" s="331"/>
      <c r="BL26" s="331"/>
      <c r="BM26" s="331"/>
      <c r="BN26" s="331"/>
      <c r="BO26" s="331"/>
      <c r="BP26" s="331"/>
      <c r="BQ26" s="331"/>
      <c r="BR26" s="331"/>
      <c r="BS26" s="331"/>
      <c r="BT26" s="331"/>
      <c r="BU26" s="331"/>
      <c r="BV26" s="331"/>
      <c r="BW26" s="331"/>
      <c r="BX26" s="331"/>
      <c r="BY26" s="331"/>
      <c r="BZ26" s="331"/>
      <c r="CA26" s="331"/>
      <c r="CB26" s="331"/>
      <c r="CC26" s="331"/>
      <c r="CD26" s="331"/>
      <c r="CE26" s="331"/>
      <c r="CF26" s="331"/>
      <c r="CG26" s="331"/>
      <c r="CH26" s="331"/>
      <c r="CI26" s="331"/>
      <c r="CJ26" s="331"/>
      <c r="CK26" s="331"/>
      <c r="CL26" s="331"/>
      <c r="CM26" s="331"/>
      <c r="CN26" s="331"/>
      <c r="CO26" s="331"/>
      <c r="CP26" s="331"/>
      <c r="CQ26" s="331"/>
      <c r="CR26" s="331"/>
      <c r="CS26" s="331"/>
      <c r="CT26" s="331"/>
      <c r="CU26" s="331"/>
      <c r="CV26" s="331"/>
      <c r="CW26" s="331"/>
      <c r="CX26" s="331"/>
      <c r="CY26" s="331"/>
      <c r="CZ26" s="331"/>
      <c r="DA26" s="331"/>
      <c r="DB26" s="331"/>
      <c r="DC26" s="331"/>
      <c r="DD26" s="331"/>
    </row>
    <row r="27" spans="1:108" s="338" customFormat="1" x14ac:dyDescent="0.35">
      <c r="A27" s="331"/>
      <c r="B27" s="331"/>
      <c r="C27" s="331"/>
      <c r="D27" s="331"/>
      <c r="E27" s="331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1"/>
      <c r="R27" s="331"/>
      <c r="S27" s="331"/>
      <c r="T27" s="331"/>
      <c r="U27" s="331"/>
      <c r="V27" s="331"/>
      <c r="W27" s="331"/>
      <c r="X27" s="331"/>
      <c r="Y27" s="331"/>
      <c r="Z27" s="331"/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1"/>
      <c r="AN27" s="331"/>
      <c r="AO27" s="331"/>
      <c r="AP27" s="331"/>
      <c r="AQ27" s="331"/>
      <c r="AR27" s="331"/>
      <c r="AS27" s="331"/>
      <c r="AT27" s="331"/>
      <c r="AU27" s="331"/>
      <c r="AV27" s="331"/>
      <c r="AW27" s="331"/>
      <c r="AX27" s="331"/>
      <c r="AY27" s="331"/>
      <c r="AZ27" s="331"/>
      <c r="BA27" s="331"/>
      <c r="BB27" s="331"/>
      <c r="BC27" s="331"/>
      <c r="BD27" s="331"/>
      <c r="BE27" s="331"/>
      <c r="BF27" s="331"/>
      <c r="BG27" s="331"/>
      <c r="BH27" s="331"/>
      <c r="BI27" s="331"/>
      <c r="BJ27" s="331"/>
      <c r="BK27" s="331"/>
      <c r="BL27" s="331"/>
      <c r="BM27" s="331"/>
      <c r="BN27" s="331"/>
      <c r="BO27" s="331"/>
      <c r="BP27" s="331"/>
      <c r="BQ27" s="331"/>
      <c r="BR27" s="331"/>
      <c r="BS27" s="331"/>
      <c r="BT27" s="331"/>
      <c r="BU27" s="331"/>
      <c r="BV27" s="331"/>
      <c r="BW27" s="331"/>
      <c r="BX27" s="331"/>
      <c r="BY27" s="331"/>
      <c r="BZ27" s="331"/>
      <c r="CA27" s="331"/>
      <c r="CB27" s="331"/>
      <c r="CC27" s="331"/>
      <c r="CD27" s="331"/>
      <c r="CE27" s="331"/>
      <c r="CF27" s="331"/>
      <c r="CG27" s="331"/>
      <c r="CH27" s="331"/>
      <c r="CI27" s="331"/>
      <c r="CJ27" s="331"/>
      <c r="CK27" s="331"/>
      <c r="CL27" s="331"/>
      <c r="CM27" s="331"/>
      <c r="CN27" s="331"/>
      <c r="CO27" s="331"/>
      <c r="CP27" s="331"/>
      <c r="CQ27" s="331"/>
      <c r="CR27" s="331"/>
      <c r="CS27" s="331"/>
      <c r="CT27" s="331"/>
      <c r="CU27" s="331"/>
      <c r="CV27" s="331"/>
      <c r="CW27" s="331"/>
      <c r="CX27" s="331"/>
      <c r="CY27" s="331"/>
      <c r="CZ27" s="331"/>
      <c r="DA27" s="331"/>
      <c r="DB27" s="331"/>
      <c r="DC27" s="331"/>
      <c r="DD27" s="331"/>
    </row>
    <row r="28" spans="1:108" s="338" customFormat="1" x14ac:dyDescent="0.35">
      <c r="A28" s="331"/>
      <c r="B28" s="331"/>
      <c r="C28" s="331"/>
      <c r="D28" s="331"/>
      <c r="E28" s="331"/>
      <c r="F28" s="331"/>
      <c r="G28" s="331"/>
      <c r="H28" s="331"/>
      <c r="I28" s="331"/>
      <c r="J28" s="331"/>
      <c r="K28" s="331"/>
      <c r="L28" s="331"/>
      <c r="M28" s="331"/>
      <c r="N28" s="331"/>
      <c r="O28" s="331"/>
      <c r="P28" s="331"/>
      <c r="Q28" s="331"/>
      <c r="R28" s="331"/>
      <c r="S28" s="331"/>
      <c r="T28" s="331"/>
      <c r="U28" s="331"/>
      <c r="V28" s="331"/>
      <c r="W28" s="331"/>
      <c r="X28" s="331"/>
      <c r="Y28" s="331"/>
      <c r="Z28" s="331"/>
      <c r="AA28" s="331"/>
      <c r="AB28" s="331"/>
      <c r="AC28" s="331"/>
      <c r="AD28" s="331"/>
      <c r="AE28" s="331"/>
      <c r="AF28" s="331"/>
      <c r="AG28" s="331"/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31"/>
      <c r="AU28" s="331"/>
      <c r="AV28" s="331"/>
      <c r="AW28" s="331"/>
      <c r="AX28" s="331"/>
      <c r="AY28" s="331"/>
      <c r="AZ28" s="331"/>
      <c r="BA28" s="331"/>
      <c r="BB28" s="331"/>
      <c r="BC28" s="331"/>
      <c r="BD28" s="331"/>
      <c r="BE28" s="331"/>
      <c r="BF28" s="331"/>
      <c r="BG28" s="331"/>
      <c r="BH28" s="331"/>
      <c r="BI28" s="331"/>
      <c r="BJ28" s="331"/>
      <c r="BK28" s="331"/>
      <c r="BL28" s="331"/>
      <c r="BM28" s="331"/>
      <c r="BN28" s="331"/>
      <c r="BO28" s="331"/>
      <c r="BP28" s="331"/>
      <c r="BQ28" s="331"/>
      <c r="BR28" s="331"/>
      <c r="BS28" s="331"/>
      <c r="BT28" s="331"/>
      <c r="BU28" s="331"/>
      <c r="BV28" s="331"/>
      <c r="BW28" s="331"/>
      <c r="BX28" s="331"/>
      <c r="BY28" s="331"/>
      <c r="BZ28" s="331"/>
      <c r="CA28" s="331"/>
      <c r="CB28" s="331"/>
      <c r="CC28" s="331"/>
      <c r="CD28" s="331"/>
      <c r="CE28" s="331"/>
      <c r="CF28" s="331"/>
      <c r="CG28" s="331"/>
      <c r="CH28" s="331"/>
      <c r="CI28" s="331"/>
      <c r="CJ28" s="331"/>
      <c r="CK28" s="331"/>
      <c r="CL28" s="331"/>
      <c r="CM28" s="331"/>
      <c r="CN28" s="331"/>
      <c r="CO28" s="331"/>
      <c r="CP28" s="331"/>
      <c r="CQ28" s="331"/>
      <c r="CR28" s="331"/>
      <c r="CS28" s="331"/>
      <c r="CT28" s="331"/>
      <c r="CU28" s="331"/>
      <c r="CV28" s="331"/>
      <c r="CW28" s="331"/>
      <c r="CX28" s="331"/>
      <c r="CY28" s="331"/>
      <c r="CZ28" s="331"/>
      <c r="DA28" s="331"/>
      <c r="DB28" s="331"/>
      <c r="DC28" s="331"/>
      <c r="DD28" s="331"/>
    </row>
    <row r="29" spans="1:108" s="338" customFormat="1" x14ac:dyDescent="0.35">
      <c r="A29" s="331"/>
      <c r="B29" s="331"/>
      <c r="C29" s="331"/>
      <c r="D29" s="331"/>
      <c r="E29" s="331"/>
      <c r="F29" s="331"/>
      <c r="G29" s="331"/>
      <c r="H29" s="331"/>
      <c r="I29" s="331"/>
      <c r="J29" s="331"/>
      <c r="K29" s="331"/>
      <c r="L29" s="331"/>
      <c r="M29" s="331"/>
      <c r="N29" s="331"/>
      <c r="O29" s="331"/>
      <c r="P29" s="331"/>
      <c r="Q29" s="331"/>
      <c r="R29" s="331"/>
      <c r="S29" s="331"/>
      <c r="T29" s="331"/>
      <c r="U29" s="331"/>
      <c r="V29" s="331"/>
      <c r="W29" s="331"/>
      <c r="X29" s="331"/>
      <c r="Y29" s="331"/>
      <c r="Z29" s="331"/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1"/>
      <c r="AU29" s="331"/>
      <c r="AV29" s="331"/>
      <c r="AW29" s="331"/>
      <c r="AX29" s="331"/>
      <c r="AY29" s="331"/>
      <c r="AZ29" s="331"/>
      <c r="BA29" s="331"/>
      <c r="BB29" s="331"/>
      <c r="BC29" s="331"/>
      <c r="BD29" s="331"/>
      <c r="BE29" s="331"/>
      <c r="BF29" s="331"/>
      <c r="BG29" s="331"/>
      <c r="BH29" s="331"/>
      <c r="BI29" s="331"/>
      <c r="BJ29" s="331"/>
      <c r="BK29" s="331"/>
      <c r="BL29" s="331"/>
      <c r="BM29" s="331"/>
      <c r="BN29" s="331"/>
      <c r="BO29" s="331"/>
      <c r="BP29" s="331"/>
      <c r="BQ29" s="331"/>
      <c r="BR29" s="331"/>
      <c r="BS29" s="331"/>
      <c r="BT29" s="331"/>
      <c r="BU29" s="331"/>
      <c r="BV29" s="331"/>
      <c r="BW29" s="331"/>
      <c r="BX29" s="331"/>
      <c r="BY29" s="331"/>
      <c r="BZ29" s="331"/>
      <c r="CA29" s="331"/>
      <c r="CB29" s="331"/>
      <c r="CC29" s="331"/>
      <c r="CD29" s="331"/>
      <c r="CE29" s="331"/>
      <c r="CF29" s="331"/>
      <c r="CG29" s="331"/>
      <c r="CH29" s="331"/>
      <c r="CI29" s="331"/>
      <c r="CJ29" s="331"/>
      <c r="CK29" s="331"/>
      <c r="CL29" s="331"/>
      <c r="CM29" s="331"/>
      <c r="CN29" s="331"/>
      <c r="CO29" s="331"/>
      <c r="CP29" s="331"/>
      <c r="CQ29" s="331"/>
      <c r="CR29" s="331"/>
      <c r="CS29" s="331"/>
      <c r="CT29" s="331"/>
      <c r="CU29" s="331"/>
      <c r="CV29" s="331"/>
      <c r="CW29" s="331"/>
      <c r="CX29" s="331"/>
      <c r="CY29" s="331"/>
      <c r="CZ29" s="331"/>
      <c r="DA29" s="331"/>
      <c r="DB29" s="331"/>
      <c r="DC29" s="331"/>
      <c r="DD29" s="331"/>
    </row>
    <row r="30" spans="1:108" s="338" customFormat="1" x14ac:dyDescent="0.35">
      <c r="A30" s="331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  <c r="S30" s="331"/>
      <c r="T30" s="331"/>
      <c r="U30" s="331"/>
      <c r="V30" s="331"/>
      <c r="W30" s="331"/>
      <c r="X30" s="331"/>
      <c r="Y30" s="331"/>
      <c r="Z30" s="331"/>
      <c r="AA30" s="331"/>
      <c r="AB30" s="331"/>
      <c r="AC30" s="331"/>
      <c r="AD30" s="331"/>
      <c r="AE30" s="331"/>
      <c r="AF30" s="331"/>
      <c r="AG30" s="331"/>
      <c r="AH30" s="331"/>
      <c r="AI30" s="331"/>
      <c r="AJ30" s="331"/>
      <c r="AK30" s="331"/>
      <c r="AL30" s="331"/>
      <c r="AM30" s="331"/>
      <c r="AN30" s="331"/>
      <c r="AO30" s="331"/>
      <c r="AP30" s="331"/>
      <c r="AQ30" s="331"/>
      <c r="AR30" s="331"/>
      <c r="AS30" s="331"/>
      <c r="AT30" s="331"/>
      <c r="AU30" s="331"/>
      <c r="AV30" s="331"/>
      <c r="AW30" s="331"/>
      <c r="AX30" s="331"/>
      <c r="AY30" s="331"/>
      <c r="AZ30" s="331"/>
      <c r="BA30" s="331"/>
      <c r="BB30" s="331"/>
      <c r="BC30" s="331"/>
      <c r="BD30" s="331"/>
      <c r="BE30" s="331"/>
      <c r="BF30" s="331"/>
      <c r="BG30" s="331"/>
      <c r="BH30" s="331"/>
      <c r="BI30" s="331"/>
      <c r="BJ30" s="331"/>
      <c r="BK30" s="331"/>
      <c r="BL30" s="331"/>
      <c r="BM30" s="331"/>
      <c r="BN30" s="331"/>
      <c r="BO30" s="331"/>
      <c r="BP30" s="331"/>
      <c r="BQ30" s="331"/>
      <c r="BR30" s="331"/>
      <c r="BS30" s="331"/>
      <c r="BT30" s="331"/>
      <c r="BU30" s="331"/>
      <c r="BV30" s="331"/>
      <c r="BW30" s="331"/>
      <c r="BX30" s="331"/>
      <c r="BY30" s="331"/>
      <c r="BZ30" s="331"/>
      <c r="CA30" s="331"/>
      <c r="CB30" s="331"/>
      <c r="CC30" s="331"/>
      <c r="CD30" s="331"/>
      <c r="CE30" s="331"/>
      <c r="CF30" s="331"/>
      <c r="CG30" s="331"/>
      <c r="CH30" s="331"/>
      <c r="CI30" s="331"/>
      <c r="CJ30" s="331"/>
      <c r="CK30" s="331"/>
      <c r="CL30" s="331"/>
      <c r="CM30" s="331"/>
      <c r="CN30" s="331"/>
      <c r="CO30" s="331"/>
      <c r="CP30" s="331"/>
      <c r="CQ30" s="331"/>
      <c r="CR30" s="331"/>
      <c r="CS30" s="331"/>
      <c r="CT30" s="331"/>
      <c r="CU30" s="331"/>
      <c r="CV30" s="331"/>
      <c r="CW30" s="331"/>
      <c r="CX30" s="331"/>
      <c r="CY30" s="331"/>
      <c r="CZ30" s="331"/>
      <c r="DA30" s="331"/>
      <c r="DB30" s="331"/>
      <c r="DC30" s="331"/>
      <c r="DD30" s="331"/>
    </row>
    <row r="31" spans="1:108" s="338" customFormat="1" x14ac:dyDescent="0.35">
      <c r="A31" s="331"/>
      <c r="B31" s="331"/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  <c r="U31" s="331"/>
      <c r="V31" s="331"/>
      <c r="W31" s="331"/>
      <c r="X31" s="331"/>
      <c r="Y31" s="331"/>
      <c r="Z31" s="331"/>
      <c r="AA31" s="331"/>
      <c r="AB31" s="331"/>
      <c r="AC31" s="331"/>
      <c r="AD31" s="331"/>
      <c r="AE31" s="331"/>
      <c r="AF31" s="331"/>
      <c r="AG31" s="331"/>
      <c r="AH31" s="331"/>
      <c r="AI31" s="331"/>
      <c r="AJ31" s="331"/>
      <c r="AK31" s="331"/>
      <c r="AL31" s="331"/>
      <c r="AM31" s="331"/>
      <c r="AN31" s="331"/>
      <c r="AO31" s="331"/>
      <c r="AP31" s="331"/>
      <c r="AQ31" s="331"/>
      <c r="AR31" s="331"/>
      <c r="AS31" s="331"/>
      <c r="AT31" s="331"/>
      <c r="AU31" s="331"/>
      <c r="AV31" s="331"/>
      <c r="AW31" s="331"/>
      <c r="AX31" s="331"/>
      <c r="AY31" s="331"/>
      <c r="AZ31" s="331"/>
      <c r="BA31" s="331"/>
      <c r="BB31" s="331"/>
      <c r="BC31" s="331"/>
      <c r="BD31" s="331"/>
      <c r="BE31" s="331"/>
      <c r="BF31" s="331"/>
      <c r="BG31" s="331"/>
      <c r="BH31" s="331"/>
      <c r="BI31" s="331"/>
      <c r="BJ31" s="331"/>
      <c r="BK31" s="331"/>
      <c r="BL31" s="331"/>
      <c r="BM31" s="331"/>
      <c r="BN31" s="331"/>
      <c r="BO31" s="331"/>
      <c r="BP31" s="331"/>
      <c r="BQ31" s="331"/>
      <c r="BR31" s="331"/>
      <c r="BS31" s="331"/>
      <c r="BT31" s="331"/>
      <c r="BU31" s="331"/>
      <c r="BV31" s="331"/>
      <c r="BW31" s="331"/>
      <c r="BX31" s="331"/>
      <c r="BY31" s="331"/>
      <c r="BZ31" s="331"/>
      <c r="CA31" s="331"/>
      <c r="CB31" s="331"/>
      <c r="CC31" s="331"/>
      <c r="CD31" s="331"/>
      <c r="CE31" s="331"/>
      <c r="CF31" s="331"/>
      <c r="CG31" s="331"/>
      <c r="CH31" s="331"/>
      <c r="CI31" s="331"/>
      <c r="CJ31" s="331"/>
      <c r="CK31" s="331"/>
      <c r="CL31" s="331"/>
      <c r="CM31" s="331"/>
      <c r="CN31" s="331"/>
      <c r="CO31" s="331"/>
      <c r="CP31" s="331"/>
      <c r="CQ31" s="331"/>
      <c r="CR31" s="331"/>
      <c r="CS31" s="331"/>
      <c r="CT31" s="331"/>
      <c r="CU31" s="331"/>
      <c r="CV31" s="331"/>
      <c r="CW31" s="331"/>
      <c r="CX31" s="331"/>
      <c r="CY31" s="331"/>
      <c r="CZ31" s="331"/>
      <c r="DA31" s="331"/>
      <c r="DB31" s="331"/>
      <c r="DC31" s="331"/>
      <c r="DD31" s="331"/>
    </row>
    <row r="32" spans="1:108" s="338" customFormat="1" x14ac:dyDescent="0.35">
      <c r="A32" s="331"/>
      <c r="B32" s="331"/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331"/>
      <c r="S32" s="331"/>
      <c r="T32" s="331"/>
      <c r="U32" s="331"/>
      <c r="V32" s="331"/>
      <c r="W32" s="331"/>
      <c r="X32" s="331"/>
      <c r="Y32" s="331"/>
      <c r="Z32" s="331"/>
      <c r="AA32" s="331"/>
      <c r="AB32" s="331"/>
      <c r="AC32" s="331"/>
      <c r="AD32" s="331"/>
      <c r="AE32" s="331"/>
      <c r="AF32" s="331"/>
      <c r="AG32" s="331"/>
      <c r="AH32" s="331"/>
      <c r="AI32" s="331"/>
      <c r="AJ32" s="331"/>
      <c r="AK32" s="331"/>
      <c r="AL32" s="331"/>
      <c r="AM32" s="331"/>
      <c r="AN32" s="331"/>
      <c r="AO32" s="331"/>
      <c r="AP32" s="331"/>
      <c r="AQ32" s="331"/>
      <c r="AR32" s="331"/>
      <c r="AS32" s="331"/>
      <c r="AT32" s="331"/>
      <c r="AU32" s="331"/>
      <c r="AV32" s="331"/>
      <c r="AW32" s="331"/>
      <c r="AX32" s="331"/>
      <c r="AY32" s="331"/>
      <c r="AZ32" s="331"/>
      <c r="BA32" s="331"/>
      <c r="BB32" s="331"/>
      <c r="BC32" s="331"/>
      <c r="BD32" s="331"/>
      <c r="BE32" s="331"/>
      <c r="BF32" s="331"/>
      <c r="BG32" s="331"/>
      <c r="BH32" s="331"/>
      <c r="BI32" s="331"/>
      <c r="BJ32" s="331"/>
      <c r="BK32" s="331"/>
      <c r="BL32" s="331"/>
      <c r="BM32" s="331"/>
      <c r="BN32" s="331"/>
      <c r="BO32" s="331"/>
      <c r="BP32" s="331"/>
      <c r="BQ32" s="331"/>
      <c r="BR32" s="331"/>
      <c r="BS32" s="331"/>
      <c r="BT32" s="331"/>
      <c r="BU32" s="331"/>
      <c r="BV32" s="331"/>
      <c r="BW32" s="331"/>
      <c r="BX32" s="331"/>
      <c r="BY32" s="331"/>
      <c r="BZ32" s="331"/>
      <c r="CA32" s="331"/>
      <c r="CB32" s="331"/>
      <c r="CC32" s="331"/>
      <c r="CD32" s="331"/>
      <c r="CE32" s="331"/>
      <c r="CF32" s="331"/>
      <c r="CG32" s="331"/>
      <c r="CH32" s="331"/>
      <c r="CI32" s="331"/>
      <c r="CJ32" s="331"/>
      <c r="CK32" s="331"/>
      <c r="CL32" s="331"/>
      <c r="CM32" s="331"/>
      <c r="CN32" s="331"/>
      <c r="CO32" s="331"/>
      <c r="CP32" s="331"/>
      <c r="CQ32" s="331"/>
      <c r="CR32" s="331"/>
      <c r="CS32" s="331"/>
      <c r="CT32" s="331"/>
      <c r="CU32" s="331"/>
      <c r="CV32" s="331"/>
      <c r="CW32" s="331"/>
      <c r="CX32" s="331"/>
      <c r="CY32" s="331"/>
      <c r="CZ32" s="331"/>
      <c r="DA32" s="331"/>
      <c r="DB32" s="331"/>
      <c r="DC32" s="331"/>
      <c r="DD32" s="331"/>
    </row>
    <row r="33" spans="1:108" x14ac:dyDescent="0.35">
      <c r="A33" s="331"/>
      <c r="B33" s="331"/>
      <c r="C33" s="331"/>
      <c r="D33" s="331"/>
      <c r="E33" s="331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1"/>
      <c r="AJ33" s="331"/>
      <c r="AK33" s="331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  <c r="AV33" s="331"/>
      <c r="AW33" s="331"/>
      <c r="AX33" s="331"/>
      <c r="AY33" s="331"/>
      <c r="AZ33" s="331"/>
      <c r="BA33" s="331"/>
      <c r="BB33" s="331"/>
      <c r="BC33" s="331"/>
      <c r="BD33" s="331"/>
      <c r="BE33" s="331"/>
      <c r="BF33" s="331"/>
      <c r="BG33" s="331"/>
      <c r="BH33" s="331"/>
      <c r="BI33" s="331"/>
      <c r="BJ33" s="331"/>
      <c r="BK33" s="331"/>
      <c r="BL33" s="331"/>
      <c r="BM33" s="331"/>
      <c r="BN33" s="331"/>
      <c r="BO33" s="331"/>
      <c r="BP33" s="331"/>
      <c r="BQ33" s="331"/>
      <c r="BR33" s="331"/>
      <c r="BS33" s="331"/>
      <c r="BT33" s="331"/>
      <c r="BU33" s="331"/>
      <c r="BV33" s="331"/>
      <c r="BW33" s="331"/>
      <c r="BX33" s="331"/>
      <c r="BY33" s="331"/>
      <c r="BZ33" s="331"/>
      <c r="CA33" s="331"/>
      <c r="CB33" s="331"/>
      <c r="CC33" s="331"/>
      <c r="CD33" s="331"/>
      <c r="CE33" s="331"/>
      <c r="CF33" s="331"/>
      <c r="CG33" s="331"/>
      <c r="CH33" s="331"/>
      <c r="CI33" s="331"/>
      <c r="CJ33" s="331"/>
      <c r="CK33" s="331"/>
      <c r="CL33" s="331"/>
      <c r="CM33" s="331"/>
      <c r="CN33" s="331"/>
      <c r="CO33" s="331"/>
      <c r="CP33" s="331"/>
      <c r="CQ33" s="331"/>
      <c r="CR33" s="331"/>
      <c r="CS33" s="331"/>
      <c r="CT33" s="331"/>
      <c r="CU33" s="331"/>
      <c r="CV33" s="331"/>
      <c r="CW33" s="331"/>
      <c r="CX33" s="331"/>
      <c r="CY33" s="331"/>
      <c r="CZ33" s="331"/>
      <c r="DA33" s="331"/>
      <c r="DB33" s="331"/>
      <c r="DC33" s="331"/>
      <c r="DD33" s="331"/>
    </row>
    <row r="34" spans="1:108" x14ac:dyDescent="0.35">
      <c r="A34" s="331"/>
      <c r="B34" s="331"/>
      <c r="C34" s="331"/>
      <c r="D34" s="331"/>
      <c r="E34" s="331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1"/>
      <c r="V34" s="331"/>
      <c r="W34" s="331"/>
      <c r="X34" s="331"/>
      <c r="Y34" s="331"/>
      <c r="Z34" s="331"/>
      <c r="AA34" s="331"/>
      <c r="AB34" s="331"/>
      <c r="AC34" s="331"/>
      <c r="AD34" s="331"/>
      <c r="AE34" s="331"/>
      <c r="AF34" s="331"/>
      <c r="AG34" s="331"/>
      <c r="AH34" s="331"/>
      <c r="AI34" s="331"/>
      <c r="AJ34" s="331"/>
      <c r="AK34" s="331"/>
      <c r="AL34" s="331"/>
      <c r="AM34" s="331"/>
      <c r="AN34" s="331"/>
      <c r="AO34" s="331"/>
      <c r="AP34" s="331"/>
      <c r="AQ34" s="331"/>
      <c r="AR34" s="331"/>
      <c r="AS34" s="331"/>
      <c r="AT34" s="331"/>
      <c r="AU34" s="331"/>
      <c r="AV34" s="331"/>
      <c r="AW34" s="331"/>
      <c r="AX34" s="331"/>
      <c r="AY34" s="331"/>
      <c r="AZ34" s="331"/>
      <c r="BA34" s="331"/>
      <c r="BB34" s="331"/>
      <c r="BC34" s="331"/>
      <c r="BD34" s="331"/>
      <c r="BE34" s="331"/>
      <c r="BF34" s="331"/>
      <c r="BG34" s="331"/>
      <c r="BH34" s="331"/>
      <c r="BI34" s="331"/>
      <c r="BJ34" s="331"/>
      <c r="BK34" s="331"/>
      <c r="BL34" s="331"/>
      <c r="BM34" s="331"/>
      <c r="BN34" s="331"/>
      <c r="BO34" s="331"/>
      <c r="BP34" s="331"/>
      <c r="BQ34" s="331"/>
      <c r="BR34" s="331"/>
      <c r="BS34" s="331"/>
      <c r="BT34" s="331"/>
      <c r="BU34" s="331"/>
      <c r="BV34" s="331"/>
      <c r="BW34" s="331"/>
      <c r="BX34" s="331"/>
      <c r="BY34" s="331"/>
      <c r="BZ34" s="331"/>
      <c r="CA34" s="331"/>
      <c r="CB34" s="331"/>
      <c r="CC34" s="331"/>
      <c r="CD34" s="331"/>
      <c r="CE34" s="331"/>
      <c r="CF34" s="331"/>
      <c r="CG34" s="331"/>
      <c r="CH34" s="331"/>
      <c r="CI34" s="331"/>
      <c r="CJ34" s="331"/>
      <c r="CK34" s="331"/>
      <c r="CL34" s="331"/>
      <c r="CM34" s="331"/>
      <c r="CN34" s="331"/>
      <c r="CO34" s="331"/>
      <c r="CP34" s="331"/>
      <c r="CQ34" s="331"/>
      <c r="CR34" s="331"/>
    </row>
    <row r="35" spans="1:108" x14ac:dyDescent="0.35">
      <c r="A35" s="331"/>
      <c r="B35" s="331"/>
      <c r="C35" s="331"/>
      <c r="D35" s="331"/>
      <c r="E35" s="331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1"/>
      <c r="V35" s="331"/>
      <c r="W35" s="331"/>
      <c r="X35" s="331"/>
      <c r="Y35" s="331"/>
      <c r="Z35" s="331"/>
      <c r="AA35" s="331"/>
    </row>
    <row r="36" spans="1:108" ht="29.4" customHeight="1" x14ac:dyDescent="0.35">
      <c r="A36" s="331"/>
      <c r="B36" s="331"/>
      <c r="C36" s="331"/>
      <c r="D36" s="331"/>
      <c r="E36" s="331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1"/>
      <c r="V36" s="331"/>
      <c r="W36" s="331"/>
      <c r="X36" s="331"/>
      <c r="Y36" s="331"/>
      <c r="Z36" s="331"/>
      <c r="AA36" s="331"/>
    </row>
    <row r="37" spans="1:108" ht="44" customHeight="1" x14ac:dyDescent="0.35">
      <c r="A37" s="331"/>
      <c r="B37" s="331"/>
      <c r="C37" s="331"/>
      <c r="D37" s="331"/>
      <c r="E37" s="331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1"/>
      <c r="V37" s="331"/>
      <c r="W37" s="331"/>
      <c r="X37" s="331"/>
      <c r="Y37" s="331"/>
      <c r="Z37" s="331"/>
      <c r="AA37" s="331"/>
    </row>
    <row r="38" spans="1:108" x14ac:dyDescent="0.35">
      <c r="A38" s="331"/>
      <c r="B38" s="331"/>
      <c r="C38" s="331"/>
      <c r="D38" s="331"/>
      <c r="E38" s="331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1"/>
      <c r="V38" s="331"/>
      <c r="W38" s="331"/>
      <c r="X38" s="331"/>
      <c r="Y38" s="331"/>
      <c r="Z38" s="331"/>
      <c r="AA38" s="331"/>
    </row>
    <row r="39" spans="1:108" x14ac:dyDescent="0.35">
      <c r="A39" s="331"/>
      <c r="B39" s="331"/>
      <c r="C39" s="331"/>
      <c r="D39" s="331"/>
      <c r="E39" s="331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1"/>
      <c r="V39" s="331"/>
      <c r="W39" s="331"/>
      <c r="X39" s="331"/>
      <c r="Y39" s="331"/>
      <c r="Z39" s="331"/>
      <c r="AA39" s="331"/>
    </row>
    <row r="40" spans="1:108" x14ac:dyDescent="0.35">
      <c r="A40" s="331"/>
      <c r="B40" s="331"/>
      <c r="C40" s="331"/>
      <c r="D40" s="331"/>
      <c r="E40" s="331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1"/>
      <c r="V40" s="331"/>
      <c r="W40" s="331"/>
      <c r="X40" s="331"/>
      <c r="Y40" s="331"/>
      <c r="Z40" s="331"/>
      <c r="AA40" s="331"/>
    </row>
    <row r="41" spans="1:108" x14ac:dyDescent="0.35">
      <c r="A41" s="331"/>
      <c r="B41" s="331"/>
      <c r="C41" s="331"/>
      <c r="D41" s="331"/>
      <c r="E41" s="331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1"/>
      <c r="V41" s="331"/>
      <c r="W41" s="331"/>
      <c r="X41" s="331"/>
      <c r="Y41" s="331"/>
      <c r="Z41" s="331"/>
      <c r="AA41" s="331"/>
    </row>
    <row r="42" spans="1:108" x14ac:dyDescent="0.35">
      <c r="A42" s="331"/>
      <c r="B42" s="331"/>
      <c r="C42" s="331"/>
      <c r="D42" s="331"/>
      <c r="E42" s="331"/>
      <c r="F42" s="332"/>
      <c r="G42" s="332"/>
      <c r="H42" s="332"/>
      <c r="I42" s="332"/>
      <c r="J42" s="332"/>
      <c r="K42" s="332"/>
      <c r="L42" s="332"/>
      <c r="M42" s="332"/>
      <c r="N42" s="332"/>
      <c r="O42" s="332"/>
      <c r="P42" s="332"/>
      <c r="Q42" s="332"/>
      <c r="R42" s="332"/>
      <c r="S42" s="332"/>
      <c r="T42" s="332"/>
      <c r="U42" s="331"/>
      <c r="V42" s="331"/>
      <c r="W42" s="331"/>
      <c r="X42" s="331"/>
      <c r="Y42" s="331"/>
      <c r="Z42" s="331"/>
      <c r="AA42" s="331"/>
    </row>
    <row r="43" spans="1:108" x14ac:dyDescent="0.35">
      <c r="A43" s="331"/>
      <c r="B43" s="331"/>
      <c r="C43" s="331"/>
      <c r="D43" s="331"/>
      <c r="E43" s="331"/>
      <c r="F43" s="332"/>
      <c r="G43" s="332"/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1"/>
      <c r="V43" s="331"/>
      <c r="W43" s="331"/>
      <c r="X43" s="331"/>
      <c r="Y43" s="331"/>
      <c r="Z43" s="331"/>
      <c r="AA43" s="331"/>
    </row>
    <row r="44" spans="1:108" x14ac:dyDescent="0.35">
      <c r="A44" s="331"/>
      <c r="B44" s="331"/>
      <c r="C44" s="331"/>
      <c r="D44" s="331"/>
      <c r="E44" s="331"/>
      <c r="F44" s="332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1"/>
      <c r="V44" s="331"/>
      <c r="W44" s="331"/>
      <c r="X44" s="331"/>
      <c r="Y44" s="331"/>
      <c r="Z44" s="331"/>
      <c r="AA44" s="331"/>
    </row>
    <row r="45" spans="1:108" x14ac:dyDescent="0.35">
      <c r="A45" s="331"/>
      <c r="B45" s="331"/>
      <c r="C45" s="331"/>
      <c r="D45" s="331"/>
      <c r="E45" s="331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1"/>
      <c r="V45" s="331"/>
      <c r="W45" s="331"/>
      <c r="X45" s="331"/>
      <c r="Y45" s="331"/>
      <c r="Z45" s="331"/>
      <c r="AA45" s="331"/>
    </row>
    <row r="46" spans="1:108" x14ac:dyDescent="0.35">
      <c r="A46" s="331"/>
      <c r="B46" s="331"/>
      <c r="C46" s="331"/>
      <c r="D46" s="331"/>
      <c r="E46" s="331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  <c r="Q46" s="332"/>
      <c r="R46" s="332"/>
      <c r="S46" s="332"/>
      <c r="T46" s="332"/>
      <c r="U46" s="331"/>
      <c r="V46" s="331"/>
      <c r="W46" s="331"/>
      <c r="X46" s="331"/>
      <c r="Y46" s="331"/>
      <c r="Z46" s="331"/>
      <c r="AA46" s="331"/>
    </row>
    <row r="47" spans="1:108" x14ac:dyDescent="0.35">
      <c r="A47" s="331"/>
      <c r="B47" s="331"/>
      <c r="C47" s="331"/>
      <c r="D47" s="331"/>
      <c r="E47" s="331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1"/>
      <c r="V47" s="331"/>
      <c r="W47" s="331"/>
      <c r="X47" s="331"/>
      <c r="Y47" s="331"/>
      <c r="Z47" s="331"/>
      <c r="AA47" s="331"/>
    </row>
    <row r="48" spans="1:108" x14ac:dyDescent="0.35">
      <c r="A48" s="331"/>
      <c r="B48" s="331"/>
      <c r="C48" s="331"/>
      <c r="D48" s="331"/>
      <c r="E48" s="331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1"/>
      <c r="V48" s="331"/>
      <c r="W48" s="331"/>
      <c r="X48" s="331"/>
      <c r="Y48" s="331"/>
      <c r="Z48" s="331"/>
      <c r="AA48" s="331"/>
    </row>
    <row r="49" spans="1:27" x14ac:dyDescent="0.35">
      <c r="A49" s="331"/>
      <c r="B49" s="331"/>
      <c r="C49" s="331"/>
      <c r="D49" s="331"/>
      <c r="E49" s="331"/>
      <c r="F49" s="332"/>
      <c r="G49" s="332"/>
      <c r="H49" s="332"/>
      <c r="I49" s="332"/>
      <c r="J49" s="332"/>
      <c r="K49" s="332"/>
      <c r="L49" s="332"/>
      <c r="M49" s="332"/>
      <c r="N49" s="332"/>
      <c r="O49" s="332"/>
      <c r="P49" s="332"/>
      <c r="Q49" s="332"/>
      <c r="R49" s="332"/>
      <c r="S49" s="332"/>
      <c r="T49" s="332"/>
      <c r="U49" s="331"/>
      <c r="V49" s="331"/>
      <c r="W49" s="331"/>
      <c r="X49" s="331"/>
      <c r="Y49" s="331"/>
      <c r="Z49" s="331"/>
      <c r="AA49" s="331"/>
    </row>
    <row r="50" spans="1:27" x14ac:dyDescent="0.35">
      <c r="A50" s="331"/>
      <c r="B50" s="331"/>
      <c r="C50" s="331"/>
      <c r="D50" s="331"/>
      <c r="E50" s="331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1"/>
      <c r="V50" s="331"/>
      <c r="W50" s="331"/>
      <c r="X50" s="331"/>
      <c r="Y50" s="331"/>
      <c r="Z50" s="331"/>
      <c r="AA50" s="331"/>
    </row>
    <row r="51" spans="1:27" x14ac:dyDescent="0.35">
      <c r="A51" s="331"/>
      <c r="B51" s="331"/>
      <c r="C51" s="331"/>
      <c r="D51" s="331"/>
      <c r="E51" s="331"/>
      <c r="F51" s="332"/>
      <c r="G51" s="332"/>
      <c r="H51" s="332"/>
      <c r="I51" s="332"/>
      <c r="J51" s="332"/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1"/>
      <c r="V51" s="331"/>
      <c r="W51" s="331"/>
      <c r="X51" s="331"/>
      <c r="Y51" s="331"/>
      <c r="Z51" s="331"/>
      <c r="AA51" s="331"/>
    </row>
    <row r="52" spans="1:27" x14ac:dyDescent="0.35">
      <c r="A52" s="331"/>
      <c r="B52" s="331"/>
      <c r="C52" s="331"/>
      <c r="D52" s="331"/>
      <c r="E52" s="331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1"/>
      <c r="V52" s="331"/>
      <c r="W52" s="331"/>
      <c r="X52" s="331"/>
      <c r="Y52" s="331"/>
      <c r="Z52" s="331"/>
      <c r="AA52" s="331"/>
    </row>
    <row r="53" spans="1:27" x14ac:dyDescent="0.35">
      <c r="A53" s="331"/>
      <c r="B53" s="331"/>
      <c r="C53" s="331"/>
      <c r="D53" s="331"/>
      <c r="E53" s="331"/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1"/>
      <c r="V53" s="331"/>
      <c r="W53" s="331"/>
      <c r="X53" s="331"/>
      <c r="Y53" s="331"/>
      <c r="Z53" s="331"/>
      <c r="AA53" s="331"/>
    </row>
    <row r="54" spans="1:27" x14ac:dyDescent="0.35">
      <c r="A54" s="331"/>
      <c r="B54" s="331"/>
      <c r="C54" s="331"/>
      <c r="D54" s="331"/>
      <c r="E54" s="331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1"/>
      <c r="V54" s="331"/>
      <c r="W54" s="331"/>
      <c r="X54" s="331"/>
      <c r="Y54" s="331"/>
      <c r="Z54" s="331"/>
      <c r="AA54" s="331"/>
    </row>
    <row r="55" spans="1:27" x14ac:dyDescent="0.35">
      <c r="A55" s="331"/>
      <c r="B55" s="331"/>
      <c r="C55" s="331"/>
      <c r="D55" s="331"/>
      <c r="E55" s="331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1"/>
      <c r="V55" s="331"/>
      <c r="W55" s="331"/>
      <c r="X55" s="331"/>
      <c r="Y55" s="331"/>
      <c r="Z55" s="331"/>
      <c r="AA55" s="331"/>
    </row>
    <row r="56" spans="1:27" x14ac:dyDescent="0.35">
      <c r="A56" s="331"/>
      <c r="B56" s="331"/>
      <c r="C56" s="331"/>
      <c r="D56" s="331"/>
      <c r="E56" s="331"/>
      <c r="F56" s="332"/>
      <c r="G56" s="332"/>
      <c r="H56" s="332"/>
      <c r="I56" s="332"/>
      <c r="J56" s="332"/>
      <c r="K56" s="332"/>
      <c r="L56" s="332"/>
      <c r="M56" s="332"/>
      <c r="N56" s="332"/>
      <c r="O56" s="332"/>
      <c r="P56" s="332"/>
      <c r="Q56" s="332"/>
      <c r="R56" s="332"/>
      <c r="S56" s="332"/>
      <c r="T56" s="332"/>
      <c r="U56" s="331"/>
      <c r="V56" s="331"/>
      <c r="W56" s="331"/>
      <c r="X56" s="331"/>
      <c r="Y56" s="331"/>
      <c r="Z56" s="331"/>
      <c r="AA56" s="331"/>
    </row>
    <row r="57" spans="1:27" x14ac:dyDescent="0.35">
      <c r="A57" s="331"/>
      <c r="B57" s="331"/>
      <c r="C57" s="331"/>
      <c r="D57" s="331"/>
      <c r="E57" s="331"/>
      <c r="F57" s="332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32"/>
      <c r="R57" s="332"/>
      <c r="S57" s="332"/>
      <c r="T57" s="332"/>
      <c r="U57" s="331"/>
      <c r="V57" s="331"/>
      <c r="W57" s="331"/>
      <c r="X57" s="331"/>
      <c r="Y57" s="331"/>
      <c r="Z57" s="331"/>
      <c r="AA57" s="331"/>
    </row>
    <row r="58" spans="1:27" x14ac:dyDescent="0.35">
      <c r="A58" s="331"/>
      <c r="B58" s="331"/>
      <c r="C58" s="331"/>
      <c r="D58" s="331"/>
      <c r="E58" s="331"/>
      <c r="F58" s="332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32"/>
      <c r="R58" s="332"/>
      <c r="S58" s="332"/>
      <c r="T58" s="332"/>
      <c r="U58" s="331"/>
      <c r="V58" s="331"/>
      <c r="W58" s="331"/>
      <c r="X58" s="331"/>
      <c r="Y58" s="331"/>
      <c r="Z58" s="331"/>
      <c r="AA58" s="331"/>
    </row>
    <row r="59" spans="1:27" x14ac:dyDescent="0.35">
      <c r="A59" s="331"/>
      <c r="B59" s="331"/>
      <c r="C59" s="331"/>
      <c r="D59" s="331"/>
      <c r="E59" s="331"/>
      <c r="F59" s="332"/>
      <c r="G59" s="332"/>
      <c r="H59" s="332"/>
      <c r="I59" s="332"/>
      <c r="J59" s="332"/>
      <c r="K59" s="332"/>
      <c r="L59" s="332"/>
      <c r="M59" s="332"/>
      <c r="N59" s="332"/>
      <c r="O59" s="332"/>
      <c r="P59" s="332"/>
      <c r="Q59" s="332"/>
      <c r="R59" s="332"/>
      <c r="S59" s="332"/>
      <c r="T59" s="332"/>
      <c r="U59" s="331"/>
      <c r="V59" s="331"/>
      <c r="W59" s="331"/>
      <c r="X59" s="331"/>
      <c r="Y59" s="331"/>
      <c r="Z59" s="331"/>
      <c r="AA59" s="331"/>
    </row>
    <row r="60" spans="1:27" x14ac:dyDescent="0.35">
      <c r="A60" s="331"/>
      <c r="B60" s="331"/>
      <c r="C60" s="331"/>
      <c r="D60" s="331"/>
      <c r="E60" s="331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1"/>
      <c r="V60" s="331"/>
      <c r="W60" s="331"/>
      <c r="X60" s="331"/>
      <c r="Y60" s="331"/>
      <c r="Z60" s="331"/>
      <c r="AA60" s="331"/>
    </row>
    <row r="61" spans="1:27" x14ac:dyDescent="0.35">
      <c r="A61" s="331"/>
      <c r="B61" s="331"/>
      <c r="C61" s="331"/>
      <c r="D61" s="331"/>
      <c r="E61" s="331"/>
      <c r="F61" s="332"/>
      <c r="G61" s="332"/>
      <c r="H61" s="332"/>
      <c r="I61" s="332"/>
      <c r="J61" s="332"/>
      <c r="K61" s="332"/>
      <c r="L61" s="332"/>
      <c r="M61" s="332"/>
      <c r="N61" s="332"/>
      <c r="O61" s="332"/>
      <c r="P61" s="332"/>
      <c r="Q61" s="332"/>
      <c r="R61" s="332"/>
      <c r="S61" s="332"/>
      <c r="T61" s="332"/>
      <c r="U61" s="331"/>
      <c r="V61" s="331"/>
      <c r="W61" s="331"/>
      <c r="X61" s="331"/>
      <c r="Y61" s="331"/>
      <c r="Z61" s="331"/>
      <c r="AA61" s="331"/>
    </row>
    <row r="62" spans="1:27" x14ac:dyDescent="0.35">
      <c r="A62" s="331"/>
      <c r="B62" s="331"/>
      <c r="C62" s="331"/>
      <c r="D62" s="331"/>
      <c r="E62" s="331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1"/>
      <c r="V62" s="331"/>
      <c r="W62" s="331"/>
      <c r="X62" s="331"/>
      <c r="Y62" s="331"/>
      <c r="Z62" s="331"/>
      <c r="AA62" s="331"/>
    </row>
    <row r="63" spans="1:27" x14ac:dyDescent="0.35">
      <c r="A63" s="331"/>
      <c r="B63" s="331"/>
      <c r="C63" s="331"/>
      <c r="D63" s="331"/>
      <c r="E63" s="331"/>
      <c r="F63" s="332"/>
      <c r="G63" s="332"/>
      <c r="H63" s="332"/>
      <c r="I63" s="332"/>
      <c r="J63" s="332"/>
      <c r="K63" s="332"/>
      <c r="L63" s="332"/>
      <c r="M63" s="332"/>
      <c r="N63" s="332"/>
      <c r="O63" s="332"/>
      <c r="P63" s="332"/>
      <c r="Q63" s="332"/>
      <c r="R63" s="332"/>
      <c r="S63" s="332"/>
      <c r="T63" s="332"/>
      <c r="U63" s="331"/>
      <c r="V63" s="331"/>
      <c r="W63" s="331"/>
      <c r="X63" s="331"/>
      <c r="Y63" s="331"/>
      <c r="Z63" s="331"/>
      <c r="AA63" s="331"/>
    </row>
    <row r="64" spans="1:27" x14ac:dyDescent="0.35">
      <c r="A64" s="331"/>
      <c r="B64" s="331"/>
      <c r="C64" s="331"/>
      <c r="D64" s="331"/>
      <c r="E64" s="331"/>
      <c r="F64" s="332"/>
      <c r="G64" s="332"/>
      <c r="H64" s="332"/>
      <c r="I64" s="332"/>
      <c r="J64" s="332"/>
      <c r="K64" s="332"/>
      <c r="L64" s="332"/>
      <c r="M64" s="332"/>
      <c r="N64" s="332"/>
      <c r="O64" s="332"/>
      <c r="P64" s="332"/>
      <c r="Q64" s="332"/>
      <c r="R64" s="332"/>
      <c r="S64" s="332"/>
      <c r="T64" s="332"/>
      <c r="U64" s="331"/>
      <c r="V64" s="331"/>
      <c r="W64" s="331"/>
      <c r="X64" s="331"/>
      <c r="Y64" s="331"/>
      <c r="Z64" s="331"/>
      <c r="AA64" s="331"/>
    </row>
    <row r="65" spans="1:27" x14ac:dyDescent="0.35">
      <c r="A65" s="331"/>
      <c r="B65" s="331"/>
      <c r="C65" s="331"/>
      <c r="D65" s="331"/>
      <c r="E65" s="331"/>
      <c r="F65" s="332"/>
      <c r="G65" s="332"/>
      <c r="H65" s="332"/>
      <c r="I65" s="332"/>
      <c r="J65" s="332"/>
      <c r="K65" s="332"/>
      <c r="L65" s="332"/>
      <c r="M65" s="332"/>
      <c r="N65" s="332"/>
      <c r="O65" s="332"/>
      <c r="P65" s="332"/>
      <c r="Q65" s="332"/>
      <c r="R65" s="332"/>
      <c r="S65" s="332"/>
      <c r="T65" s="332"/>
      <c r="U65" s="331"/>
      <c r="V65" s="331"/>
      <c r="W65" s="331"/>
      <c r="X65" s="331"/>
      <c r="Y65" s="331"/>
      <c r="Z65" s="331"/>
      <c r="AA65" s="331"/>
    </row>
    <row r="66" spans="1:27" x14ac:dyDescent="0.35">
      <c r="A66" s="331"/>
      <c r="B66" s="331"/>
      <c r="C66" s="331"/>
      <c r="D66" s="331"/>
      <c r="E66" s="331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1"/>
      <c r="V66" s="331"/>
      <c r="W66" s="331"/>
      <c r="X66" s="331"/>
      <c r="Y66" s="331"/>
      <c r="Z66" s="331"/>
      <c r="AA66" s="331"/>
    </row>
    <row r="67" spans="1:27" x14ac:dyDescent="0.35">
      <c r="A67" s="331"/>
      <c r="B67" s="331"/>
      <c r="C67" s="331"/>
      <c r="D67" s="331"/>
      <c r="E67" s="331"/>
      <c r="F67" s="332"/>
      <c r="G67" s="332"/>
      <c r="H67" s="332"/>
      <c r="I67" s="332"/>
      <c r="J67" s="332"/>
      <c r="K67" s="332"/>
      <c r="L67" s="332"/>
      <c r="M67" s="332"/>
      <c r="N67" s="332"/>
      <c r="O67" s="332"/>
      <c r="P67" s="332"/>
      <c r="Q67" s="332"/>
      <c r="R67" s="332"/>
      <c r="S67" s="332"/>
      <c r="T67" s="332"/>
      <c r="U67" s="331"/>
      <c r="V67" s="331"/>
      <c r="W67" s="331"/>
      <c r="X67" s="331"/>
      <c r="Y67" s="331"/>
      <c r="Z67" s="331"/>
      <c r="AA67" s="331"/>
    </row>
    <row r="68" spans="1:27" x14ac:dyDescent="0.35">
      <c r="A68" s="331"/>
      <c r="B68" s="331"/>
      <c r="C68" s="331"/>
      <c r="D68" s="331"/>
      <c r="E68" s="331"/>
      <c r="F68" s="332"/>
      <c r="G68" s="332"/>
      <c r="H68" s="332"/>
      <c r="I68" s="332"/>
      <c r="J68" s="332"/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1"/>
      <c r="V68" s="331"/>
      <c r="W68" s="331"/>
      <c r="X68" s="331"/>
      <c r="Y68" s="331"/>
      <c r="Z68" s="331"/>
      <c r="AA68" s="331"/>
    </row>
    <row r="69" spans="1:27" x14ac:dyDescent="0.35">
      <c r="A69" s="331"/>
      <c r="B69" s="331"/>
      <c r="C69" s="331"/>
      <c r="D69" s="331"/>
      <c r="E69" s="331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1"/>
      <c r="V69" s="331"/>
      <c r="W69" s="331"/>
      <c r="X69" s="331"/>
      <c r="Y69" s="331"/>
      <c r="Z69" s="331"/>
      <c r="AA69" s="331"/>
    </row>
    <row r="70" spans="1:27" x14ac:dyDescent="0.35">
      <c r="A70" s="331"/>
      <c r="B70" s="331"/>
      <c r="C70" s="331"/>
      <c r="D70" s="331"/>
      <c r="E70" s="331"/>
      <c r="F70" s="332"/>
      <c r="G70" s="332"/>
      <c r="H70" s="332"/>
      <c r="I70" s="332"/>
      <c r="J70" s="332"/>
      <c r="K70" s="332"/>
      <c r="L70" s="332"/>
      <c r="M70" s="332"/>
      <c r="N70" s="332"/>
      <c r="O70" s="332"/>
      <c r="P70" s="332"/>
      <c r="Q70" s="332"/>
      <c r="R70" s="332"/>
      <c r="S70" s="332"/>
      <c r="T70" s="332"/>
      <c r="U70" s="331"/>
      <c r="V70" s="331"/>
      <c r="W70" s="331"/>
      <c r="X70" s="331"/>
      <c r="Y70" s="331"/>
      <c r="Z70" s="331"/>
      <c r="AA70" s="331"/>
    </row>
    <row r="71" spans="1:27" x14ac:dyDescent="0.35">
      <c r="A71" s="331"/>
      <c r="B71" s="331"/>
      <c r="C71" s="331"/>
      <c r="D71" s="331"/>
      <c r="E71" s="331"/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P71" s="332"/>
      <c r="Q71" s="332"/>
      <c r="R71" s="332"/>
      <c r="S71" s="332"/>
      <c r="T71" s="332"/>
      <c r="U71" s="331"/>
      <c r="V71" s="331"/>
      <c r="W71" s="331"/>
      <c r="X71" s="331"/>
      <c r="Y71" s="331"/>
      <c r="Z71" s="331"/>
      <c r="AA71" s="331"/>
    </row>
    <row r="72" spans="1:27" x14ac:dyDescent="0.35">
      <c r="A72" s="331"/>
      <c r="B72" s="331"/>
      <c r="C72" s="331"/>
      <c r="D72" s="331"/>
      <c r="E72" s="331"/>
      <c r="F72" s="332"/>
      <c r="G72" s="332"/>
      <c r="H72" s="332"/>
      <c r="I72" s="332"/>
      <c r="J72" s="332"/>
      <c r="K72" s="332"/>
      <c r="L72" s="332"/>
      <c r="M72" s="332"/>
      <c r="N72" s="332"/>
      <c r="O72" s="332"/>
      <c r="P72" s="332"/>
      <c r="Q72" s="332"/>
      <c r="R72" s="332"/>
      <c r="S72" s="332"/>
      <c r="T72" s="332"/>
      <c r="U72" s="331"/>
      <c r="V72" s="331"/>
      <c r="W72" s="331"/>
      <c r="X72" s="331"/>
      <c r="Y72" s="331"/>
      <c r="Z72" s="331"/>
      <c r="AA72" s="331"/>
    </row>
    <row r="73" spans="1:27" x14ac:dyDescent="0.35">
      <c r="A73" s="331"/>
      <c r="B73" s="331"/>
      <c r="C73" s="331"/>
      <c r="D73" s="331"/>
      <c r="E73" s="331"/>
      <c r="F73" s="332"/>
      <c r="G73" s="332"/>
      <c r="H73" s="332"/>
      <c r="I73" s="332"/>
      <c r="J73" s="332"/>
      <c r="K73" s="332"/>
      <c r="L73" s="332"/>
      <c r="M73" s="332"/>
      <c r="N73" s="332"/>
      <c r="O73" s="332"/>
      <c r="P73" s="332"/>
      <c r="Q73" s="332"/>
      <c r="R73" s="332"/>
      <c r="S73" s="332"/>
      <c r="T73" s="332"/>
      <c r="U73" s="331"/>
      <c r="V73" s="331"/>
      <c r="W73" s="331"/>
      <c r="X73" s="331"/>
      <c r="Y73" s="331"/>
      <c r="Z73" s="331"/>
      <c r="AA73" s="331"/>
    </row>
    <row r="74" spans="1:27" x14ac:dyDescent="0.35">
      <c r="A74" s="331"/>
      <c r="B74" s="331"/>
      <c r="C74" s="331"/>
      <c r="D74" s="331"/>
      <c r="E74" s="331"/>
      <c r="F74" s="332"/>
      <c r="G74" s="332"/>
      <c r="H74" s="332"/>
      <c r="I74" s="332"/>
      <c r="J74" s="332"/>
      <c r="K74" s="332"/>
      <c r="L74" s="332"/>
      <c r="M74" s="332"/>
      <c r="N74" s="332"/>
      <c r="O74" s="332"/>
      <c r="P74" s="332"/>
      <c r="Q74" s="332"/>
      <c r="R74" s="332"/>
      <c r="S74" s="332"/>
      <c r="T74" s="332"/>
      <c r="U74" s="331"/>
      <c r="V74" s="331"/>
      <c r="W74" s="331"/>
      <c r="X74" s="331"/>
      <c r="Y74" s="331"/>
      <c r="Z74" s="331"/>
      <c r="AA74" s="331"/>
    </row>
    <row r="75" spans="1:27" x14ac:dyDescent="0.35">
      <c r="A75" s="331"/>
      <c r="B75" s="331"/>
      <c r="C75" s="331"/>
      <c r="D75" s="331"/>
      <c r="E75" s="331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2"/>
      <c r="Q75" s="332"/>
      <c r="R75" s="332"/>
      <c r="S75" s="332"/>
      <c r="T75" s="332"/>
      <c r="U75" s="331"/>
      <c r="V75" s="331"/>
      <c r="W75" s="331"/>
      <c r="X75" s="331"/>
      <c r="Y75" s="331"/>
      <c r="Z75" s="331"/>
      <c r="AA75" s="331"/>
    </row>
    <row r="76" spans="1:27" x14ac:dyDescent="0.35">
      <c r="A76" s="331"/>
      <c r="B76" s="331"/>
      <c r="C76" s="331"/>
      <c r="D76" s="331"/>
      <c r="E76" s="331"/>
      <c r="F76" s="332"/>
      <c r="G76" s="332"/>
      <c r="H76" s="332"/>
      <c r="I76" s="332"/>
      <c r="J76" s="332"/>
      <c r="K76" s="332"/>
      <c r="L76" s="332"/>
      <c r="M76" s="332"/>
      <c r="N76" s="332"/>
      <c r="O76" s="332"/>
      <c r="P76" s="332"/>
      <c r="Q76" s="332"/>
      <c r="R76" s="332"/>
      <c r="S76" s="332"/>
      <c r="T76" s="332"/>
      <c r="U76" s="331"/>
      <c r="V76" s="331"/>
      <c r="W76" s="331"/>
      <c r="X76" s="331"/>
      <c r="Y76" s="331"/>
      <c r="Z76" s="331"/>
      <c r="AA76" s="331"/>
    </row>
    <row r="77" spans="1:27" x14ac:dyDescent="0.35">
      <c r="A77" s="331"/>
      <c r="B77" s="331"/>
      <c r="C77" s="331"/>
      <c r="D77" s="331"/>
      <c r="E77" s="331"/>
      <c r="F77" s="332"/>
      <c r="G77" s="332"/>
      <c r="H77" s="332"/>
      <c r="I77" s="332"/>
      <c r="J77" s="332"/>
      <c r="K77" s="332"/>
      <c r="L77" s="332"/>
      <c r="M77" s="332"/>
      <c r="N77" s="332"/>
      <c r="O77" s="332"/>
      <c r="P77" s="332"/>
      <c r="Q77" s="332"/>
      <c r="R77" s="332"/>
      <c r="S77" s="332"/>
      <c r="T77" s="332"/>
      <c r="U77" s="331"/>
      <c r="V77" s="331"/>
      <c r="W77" s="331"/>
      <c r="X77" s="331"/>
      <c r="Y77" s="331"/>
      <c r="Z77" s="331"/>
      <c r="AA77" s="331"/>
    </row>
    <row r="78" spans="1:27" x14ac:dyDescent="0.35">
      <c r="A78" s="331"/>
      <c r="B78" s="331"/>
      <c r="C78" s="331"/>
      <c r="D78" s="331"/>
      <c r="E78" s="331"/>
      <c r="F78" s="332"/>
      <c r="G78" s="332"/>
      <c r="H78" s="332"/>
      <c r="I78" s="332"/>
      <c r="J78" s="332"/>
      <c r="K78" s="332"/>
      <c r="L78" s="332"/>
      <c r="M78" s="332"/>
      <c r="N78" s="332"/>
      <c r="O78" s="332"/>
      <c r="P78" s="332"/>
      <c r="Q78" s="332"/>
      <c r="R78" s="332"/>
      <c r="S78" s="332"/>
      <c r="T78" s="332"/>
      <c r="U78" s="331"/>
      <c r="V78" s="331"/>
      <c r="W78" s="331"/>
      <c r="X78" s="331"/>
      <c r="Y78" s="331"/>
      <c r="Z78" s="331"/>
      <c r="AA78" s="331"/>
    </row>
    <row r="79" spans="1:27" x14ac:dyDescent="0.35">
      <c r="A79" s="331"/>
      <c r="B79" s="331"/>
      <c r="C79" s="331"/>
      <c r="D79" s="331"/>
      <c r="E79" s="331"/>
      <c r="F79" s="332"/>
      <c r="G79" s="332"/>
      <c r="H79" s="332"/>
      <c r="I79" s="332"/>
      <c r="J79" s="332"/>
      <c r="K79" s="332"/>
      <c r="L79" s="332"/>
      <c r="M79" s="332"/>
      <c r="N79" s="332"/>
      <c r="O79" s="332"/>
      <c r="P79" s="332"/>
      <c r="Q79" s="332"/>
      <c r="R79" s="332"/>
      <c r="S79" s="332"/>
      <c r="T79" s="332"/>
      <c r="U79" s="331"/>
      <c r="V79" s="331"/>
      <c r="W79" s="331"/>
      <c r="X79" s="331"/>
      <c r="Y79" s="331"/>
      <c r="Z79" s="331"/>
      <c r="AA79" s="331"/>
    </row>
    <row r="80" spans="1:27" x14ac:dyDescent="0.35">
      <c r="A80" s="331"/>
      <c r="B80" s="331"/>
      <c r="C80" s="331"/>
      <c r="D80" s="331"/>
      <c r="E80" s="331"/>
      <c r="F80" s="332"/>
      <c r="G80" s="332"/>
      <c r="H80" s="332"/>
      <c r="I80" s="332"/>
      <c r="J80" s="332"/>
      <c r="K80" s="332"/>
      <c r="L80" s="332"/>
      <c r="M80" s="332"/>
      <c r="N80" s="332"/>
      <c r="O80" s="332"/>
      <c r="P80" s="332"/>
      <c r="Q80" s="332"/>
      <c r="R80" s="332"/>
      <c r="S80" s="332"/>
      <c r="T80" s="332"/>
      <c r="U80" s="331"/>
      <c r="V80" s="331"/>
      <c r="W80" s="331"/>
      <c r="X80" s="331"/>
      <c r="Y80" s="331"/>
      <c r="Z80" s="331"/>
      <c r="AA80" s="331"/>
    </row>
    <row r="81" spans="1:27" x14ac:dyDescent="0.35">
      <c r="A81" s="331"/>
      <c r="B81" s="331"/>
      <c r="C81" s="331"/>
      <c r="D81" s="331"/>
      <c r="E81" s="331"/>
      <c r="F81" s="332"/>
      <c r="G81" s="332"/>
      <c r="H81" s="332"/>
      <c r="I81" s="332"/>
      <c r="J81" s="332"/>
      <c r="K81" s="332"/>
      <c r="L81" s="332"/>
      <c r="M81" s="332"/>
      <c r="N81" s="332"/>
      <c r="O81" s="332"/>
      <c r="P81" s="332"/>
      <c r="Q81" s="332"/>
      <c r="R81" s="332"/>
      <c r="S81" s="332"/>
      <c r="T81" s="332"/>
      <c r="U81" s="331"/>
      <c r="V81" s="331"/>
      <c r="W81" s="331"/>
      <c r="X81" s="331"/>
      <c r="Y81" s="331"/>
      <c r="Z81" s="331"/>
      <c r="AA81" s="331"/>
    </row>
    <row r="82" spans="1:27" x14ac:dyDescent="0.35">
      <c r="A82" s="331"/>
      <c r="B82" s="331"/>
      <c r="C82" s="331"/>
      <c r="D82" s="331"/>
      <c r="E82" s="331"/>
      <c r="F82" s="332"/>
      <c r="G82" s="332"/>
      <c r="H82" s="332"/>
      <c r="I82" s="332"/>
      <c r="J82" s="332"/>
      <c r="K82" s="332"/>
      <c r="L82" s="332"/>
      <c r="M82" s="332"/>
      <c r="N82" s="332"/>
      <c r="O82" s="332"/>
      <c r="P82" s="332"/>
      <c r="Q82" s="332"/>
      <c r="R82" s="332"/>
      <c r="S82" s="332"/>
      <c r="T82" s="332"/>
      <c r="U82" s="331"/>
      <c r="V82" s="331"/>
      <c r="W82" s="331"/>
      <c r="X82" s="331"/>
      <c r="Y82" s="331"/>
      <c r="Z82" s="331"/>
      <c r="AA82" s="331"/>
    </row>
    <row r="83" spans="1:27" x14ac:dyDescent="0.35">
      <c r="A83" s="331"/>
      <c r="B83" s="331"/>
      <c r="C83" s="331"/>
      <c r="D83" s="331"/>
      <c r="E83" s="331"/>
      <c r="F83" s="332"/>
      <c r="G83" s="332"/>
      <c r="H83" s="332"/>
      <c r="I83" s="332"/>
      <c r="J83" s="332"/>
      <c r="K83" s="332"/>
      <c r="L83" s="332"/>
      <c r="M83" s="332"/>
      <c r="N83" s="332"/>
      <c r="O83" s="332"/>
      <c r="P83" s="332"/>
      <c r="Q83" s="332"/>
      <c r="R83" s="332"/>
      <c r="S83" s="332"/>
      <c r="T83" s="332"/>
      <c r="U83" s="331"/>
      <c r="V83" s="331"/>
      <c r="W83" s="331"/>
      <c r="X83" s="331"/>
      <c r="Y83" s="331"/>
      <c r="Z83" s="331"/>
      <c r="AA83" s="331"/>
    </row>
    <row r="84" spans="1:27" x14ac:dyDescent="0.35">
      <c r="A84" s="331"/>
      <c r="B84" s="331"/>
      <c r="C84" s="331"/>
      <c r="D84" s="331"/>
      <c r="E84" s="331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  <c r="U84" s="331"/>
      <c r="V84" s="331"/>
      <c r="W84" s="331"/>
      <c r="X84" s="331"/>
      <c r="Y84" s="331"/>
      <c r="Z84" s="331"/>
      <c r="AA84" s="331"/>
    </row>
    <row r="85" spans="1:27" x14ac:dyDescent="0.35">
      <c r="A85" s="331"/>
      <c r="B85" s="331"/>
      <c r="C85" s="331"/>
      <c r="D85" s="331"/>
      <c r="E85" s="331"/>
      <c r="F85" s="332"/>
      <c r="G85" s="332"/>
      <c r="H85" s="332"/>
      <c r="I85" s="332"/>
      <c r="J85" s="332"/>
      <c r="K85" s="332"/>
      <c r="L85" s="332"/>
      <c r="M85" s="332"/>
      <c r="N85" s="332"/>
      <c r="O85" s="332"/>
      <c r="P85" s="332"/>
      <c r="Q85" s="332"/>
      <c r="R85" s="332"/>
      <c r="S85" s="332"/>
      <c r="T85" s="332"/>
      <c r="U85" s="331"/>
      <c r="V85" s="331"/>
      <c r="W85" s="331"/>
      <c r="X85" s="331"/>
      <c r="Y85" s="331"/>
      <c r="Z85" s="331"/>
      <c r="AA85" s="331"/>
    </row>
    <row r="86" spans="1:27" x14ac:dyDescent="0.35">
      <c r="A86" s="331"/>
      <c r="B86" s="331"/>
      <c r="C86" s="331"/>
      <c r="D86" s="331"/>
      <c r="E86" s="331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1"/>
      <c r="V86" s="331"/>
      <c r="W86" s="331"/>
      <c r="X86" s="331"/>
      <c r="Y86" s="331"/>
      <c r="Z86" s="331"/>
      <c r="AA86" s="331"/>
    </row>
    <row r="87" spans="1:27" x14ac:dyDescent="0.35">
      <c r="A87" s="331"/>
      <c r="E87" s="331"/>
      <c r="F87" s="332"/>
      <c r="G87" s="332"/>
      <c r="H87" s="332"/>
      <c r="I87" s="332"/>
      <c r="J87" s="332"/>
      <c r="K87" s="332"/>
      <c r="L87" s="332"/>
      <c r="M87" s="332"/>
      <c r="N87" s="332"/>
      <c r="O87" s="332"/>
      <c r="P87" s="332"/>
      <c r="Q87" s="332"/>
      <c r="R87" s="332"/>
      <c r="S87" s="332"/>
      <c r="T87" s="332"/>
      <c r="U87" s="331"/>
      <c r="V87" s="331"/>
      <c r="W87" s="331"/>
      <c r="X87" s="331"/>
      <c r="Y87" s="331"/>
      <c r="Z87" s="331"/>
      <c r="AA87" s="331"/>
    </row>
    <row r="88" spans="1:27" x14ac:dyDescent="0.35">
      <c r="A88" s="331"/>
      <c r="B88" s="331"/>
      <c r="C88" s="331"/>
      <c r="D88" s="331"/>
      <c r="E88" s="331"/>
      <c r="F88" s="332"/>
      <c r="G88" s="332"/>
      <c r="H88" s="332"/>
      <c r="I88" s="332"/>
      <c r="J88" s="332"/>
      <c r="K88" s="332"/>
      <c r="L88" s="332"/>
      <c r="M88" s="332"/>
      <c r="N88" s="332"/>
      <c r="O88" s="332"/>
      <c r="P88" s="332"/>
      <c r="Q88" s="332"/>
      <c r="R88" s="332"/>
      <c r="S88" s="332"/>
      <c r="T88" s="332"/>
      <c r="U88" s="331"/>
      <c r="V88" s="331"/>
      <c r="W88" s="331"/>
      <c r="X88" s="331"/>
      <c r="Y88" s="331"/>
      <c r="Z88" s="331"/>
      <c r="AA88" s="331"/>
    </row>
    <row r="89" spans="1:27" x14ac:dyDescent="0.35">
      <c r="A89" s="331"/>
      <c r="B89" s="331"/>
      <c r="C89" s="331"/>
      <c r="D89" s="331"/>
      <c r="E89" s="331"/>
      <c r="F89" s="332"/>
      <c r="G89" s="332"/>
      <c r="H89" s="332"/>
      <c r="I89" s="332"/>
      <c r="J89" s="332"/>
      <c r="K89" s="332"/>
      <c r="L89" s="332"/>
      <c r="M89" s="332"/>
      <c r="N89" s="332"/>
      <c r="O89" s="332"/>
      <c r="P89" s="332"/>
      <c r="Q89" s="332"/>
      <c r="R89" s="332"/>
      <c r="S89" s="332"/>
      <c r="T89" s="332"/>
      <c r="U89" s="331"/>
      <c r="V89" s="331"/>
      <c r="W89" s="331"/>
      <c r="X89" s="331"/>
      <c r="Y89" s="331"/>
      <c r="Z89" s="331"/>
      <c r="AA89" s="331"/>
    </row>
    <row r="90" spans="1:27" x14ac:dyDescent="0.35">
      <c r="A90" s="331"/>
      <c r="B90" s="331"/>
      <c r="C90" s="331"/>
      <c r="D90" s="331"/>
      <c r="E90" s="331"/>
      <c r="F90" s="332"/>
      <c r="G90" s="332"/>
      <c r="H90" s="332"/>
      <c r="I90" s="332"/>
      <c r="J90" s="332"/>
      <c r="K90" s="332"/>
      <c r="L90" s="332"/>
      <c r="M90" s="332"/>
      <c r="N90" s="332"/>
      <c r="O90" s="332"/>
      <c r="P90" s="332"/>
      <c r="Q90" s="332"/>
      <c r="R90" s="332"/>
      <c r="S90" s="332"/>
      <c r="T90" s="332"/>
      <c r="U90" s="331"/>
      <c r="V90" s="331"/>
      <c r="W90" s="331"/>
      <c r="X90" s="331"/>
      <c r="Y90" s="331"/>
      <c r="Z90" s="331"/>
      <c r="AA90" s="331"/>
    </row>
    <row r="91" spans="1:27" x14ac:dyDescent="0.35">
      <c r="A91" s="331"/>
      <c r="B91" s="331"/>
      <c r="C91" s="331"/>
      <c r="D91" s="331"/>
      <c r="E91" s="331"/>
      <c r="F91" s="332"/>
      <c r="G91" s="332"/>
      <c r="H91" s="332"/>
      <c r="I91" s="332"/>
      <c r="J91" s="332"/>
      <c r="K91" s="332"/>
      <c r="L91" s="332"/>
      <c r="M91" s="332"/>
      <c r="N91" s="332"/>
      <c r="O91" s="332"/>
      <c r="P91" s="332"/>
      <c r="Q91" s="332"/>
      <c r="R91" s="332"/>
      <c r="S91" s="332"/>
      <c r="T91" s="332"/>
      <c r="U91" s="331"/>
      <c r="V91" s="331"/>
      <c r="W91" s="331"/>
      <c r="X91" s="331"/>
      <c r="Y91" s="331"/>
      <c r="Z91" s="331"/>
      <c r="AA91" s="331"/>
    </row>
    <row r="92" spans="1:27" x14ac:dyDescent="0.35">
      <c r="A92" s="331"/>
      <c r="B92" s="331"/>
      <c r="C92" s="331"/>
      <c r="D92" s="331"/>
      <c r="E92" s="331"/>
      <c r="F92" s="332"/>
      <c r="G92" s="332"/>
      <c r="H92" s="332"/>
      <c r="I92" s="332"/>
      <c r="J92" s="332"/>
      <c r="K92" s="332"/>
      <c r="L92" s="332"/>
      <c r="M92" s="332"/>
      <c r="N92" s="332"/>
      <c r="O92" s="332"/>
      <c r="P92" s="332"/>
      <c r="Q92" s="332"/>
      <c r="R92" s="332"/>
      <c r="S92" s="332"/>
      <c r="T92" s="332"/>
      <c r="U92" s="331"/>
      <c r="V92" s="331"/>
      <c r="W92" s="331"/>
      <c r="X92" s="331"/>
      <c r="Y92" s="331"/>
      <c r="Z92" s="331"/>
      <c r="AA92" s="331"/>
    </row>
    <row r="93" spans="1:27" x14ac:dyDescent="0.35">
      <c r="A93" s="331"/>
      <c r="B93" s="331"/>
      <c r="C93" s="331"/>
      <c r="D93" s="331"/>
      <c r="E93" s="331"/>
      <c r="F93" s="332"/>
      <c r="G93" s="332"/>
      <c r="H93" s="332"/>
      <c r="I93" s="332"/>
      <c r="J93" s="332"/>
      <c r="K93" s="332"/>
      <c r="L93" s="332"/>
      <c r="M93" s="332"/>
      <c r="N93" s="332"/>
      <c r="O93" s="332"/>
      <c r="P93" s="332"/>
      <c r="Q93" s="332"/>
      <c r="R93" s="332"/>
      <c r="S93" s="332"/>
      <c r="T93" s="332"/>
      <c r="U93" s="331"/>
      <c r="V93" s="331"/>
      <c r="W93" s="331"/>
      <c r="X93" s="331"/>
      <c r="Y93" s="331"/>
      <c r="Z93" s="331"/>
      <c r="AA93" s="331"/>
    </row>
    <row r="94" spans="1:27" x14ac:dyDescent="0.35">
      <c r="A94" s="331"/>
      <c r="B94" s="331"/>
      <c r="C94" s="331"/>
      <c r="D94" s="331"/>
      <c r="E94" s="331"/>
      <c r="F94" s="332"/>
      <c r="G94" s="332"/>
      <c r="H94" s="332"/>
      <c r="I94" s="332"/>
      <c r="J94" s="332"/>
      <c r="K94" s="332"/>
      <c r="L94" s="332"/>
      <c r="M94" s="332"/>
      <c r="N94" s="332"/>
      <c r="O94" s="332"/>
      <c r="P94" s="332"/>
      <c r="Q94" s="332"/>
      <c r="R94" s="332"/>
      <c r="S94" s="332"/>
      <c r="T94" s="332"/>
      <c r="U94" s="331"/>
      <c r="V94" s="331"/>
      <c r="W94" s="331"/>
      <c r="X94" s="331"/>
      <c r="Y94" s="331"/>
      <c r="Z94" s="331"/>
      <c r="AA94" s="331"/>
    </row>
    <row r="95" spans="1:27" x14ac:dyDescent="0.35">
      <c r="A95" s="331"/>
      <c r="B95" s="331"/>
      <c r="C95" s="331"/>
      <c r="D95" s="331"/>
      <c r="E95" s="331"/>
      <c r="F95" s="332"/>
      <c r="G95" s="332"/>
      <c r="H95" s="332"/>
      <c r="I95" s="332"/>
      <c r="J95" s="332"/>
      <c r="K95" s="332"/>
      <c r="L95" s="332"/>
      <c r="M95" s="332"/>
      <c r="N95" s="332"/>
      <c r="O95" s="332"/>
      <c r="P95" s="332"/>
      <c r="Q95" s="332"/>
      <c r="R95" s="332"/>
      <c r="S95" s="332"/>
      <c r="T95" s="332"/>
      <c r="U95" s="331"/>
      <c r="V95" s="331"/>
      <c r="W95" s="331"/>
      <c r="X95" s="331"/>
      <c r="Y95" s="331"/>
      <c r="Z95" s="331"/>
      <c r="AA95" s="331"/>
    </row>
    <row r="96" spans="1:27" x14ac:dyDescent="0.35">
      <c r="A96" s="331"/>
      <c r="B96" s="331"/>
      <c r="C96" s="331"/>
      <c r="D96" s="331"/>
      <c r="E96" s="331"/>
      <c r="F96" s="332"/>
      <c r="G96" s="332"/>
      <c r="H96" s="332"/>
      <c r="I96" s="332"/>
      <c r="J96" s="332"/>
      <c r="K96" s="332"/>
      <c r="L96" s="332"/>
      <c r="M96" s="332"/>
      <c r="N96" s="332"/>
      <c r="O96" s="332"/>
      <c r="P96" s="332"/>
      <c r="Q96" s="332"/>
      <c r="R96" s="332"/>
      <c r="S96" s="332"/>
      <c r="T96" s="332"/>
      <c r="U96" s="331"/>
      <c r="V96" s="331"/>
      <c r="W96" s="331"/>
      <c r="X96" s="331"/>
      <c r="Y96" s="331"/>
      <c r="Z96" s="331"/>
      <c r="AA96" s="331"/>
    </row>
    <row r="97" spans="1:27" x14ac:dyDescent="0.35">
      <c r="A97" s="331"/>
      <c r="B97" s="331"/>
      <c r="C97" s="331"/>
      <c r="D97" s="331"/>
      <c r="E97" s="331"/>
      <c r="F97" s="332"/>
      <c r="G97" s="332"/>
      <c r="H97" s="332"/>
      <c r="I97" s="332"/>
      <c r="J97" s="332"/>
      <c r="K97" s="332"/>
      <c r="L97" s="332"/>
      <c r="M97" s="332"/>
      <c r="N97" s="332"/>
      <c r="O97" s="332"/>
      <c r="P97" s="332"/>
      <c r="Q97" s="332"/>
      <c r="R97" s="332"/>
      <c r="S97" s="332"/>
      <c r="T97" s="332"/>
      <c r="U97" s="331"/>
      <c r="V97" s="331"/>
      <c r="W97" s="331"/>
      <c r="X97" s="331"/>
      <c r="Y97" s="331"/>
      <c r="Z97" s="331"/>
      <c r="AA97" s="331"/>
    </row>
    <row r="98" spans="1:27" x14ac:dyDescent="0.35">
      <c r="A98" s="331"/>
      <c r="B98" s="331"/>
      <c r="C98" s="331"/>
      <c r="D98" s="331"/>
      <c r="E98" s="331"/>
      <c r="F98" s="332"/>
      <c r="G98" s="332"/>
      <c r="H98" s="332"/>
      <c r="I98" s="332"/>
      <c r="J98" s="332"/>
      <c r="K98" s="332"/>
      <c r="L98" s="332"/>
      <c r="M98" s="332"/>
      <c r="N98" s="332"/>
      <c r="O98" s="332"/>
      <c r="P98" s="332"/>
      <c r="Q98" s="332"/>
      <c r="R98" s="332"/>
      <c r="S98" s="332"/>
      <c r="T98" s="332"/>
      <c r="U98" s="331"/>
      <c r="V98" s="331"/>
      <c r="W98" s="331"/>
      <c r="X98" s="331"/>
      <c r="Y98" s="331"/>
      <c r="Z98" s="331"/>
      <c r="AA98" s="331"/>
    </row>
    <row r="99" spans="1:27" x14ac:dyDescent="0.35">
      <c r="A99" s="331"/>
      <c r="B99" s="331"/>
      <c r="C99" s="331"/>
      <c r="D99" s="331"/>
      <c r="E99" s="331"/>
      <c r="F99" s="332"/>
      <c r="G99" s="332"/>
      <c r="H99" s="332"/>
      <c r="I99" s="332"/>
      <c r="J99" s="332"/>
      <c r="K99" s="332"/>
      <c r="L99" s="332"/>
      <c r="M99" s="332"/>
      <c r="N99" s="332"/>
      <c r="O99" s="332"/>
      <c r="P99" s="332"/>
      <c r="Q99" s="332"/>
      <c r="R99" s="332"/>
      <c r="S99" s="332"/>
      <c r="T99" s="332"/>
      <c r="U99" s="331"/>
      <c r="V99" s="331"/>
      <c r="W99" s="331"/>
      <c r="X99" s="331"/>
      <c r="Y99" s="331"/>
      <c r="Z99" s="331"/>
      <c r="AA99" s="331"/>
    </row>
    <row r="100" spans="1:27" x14ac:dyDescent="0.35">
      <c r="A100" s="331"/>
      <c r="B100" s="331"/>
      <c r="C100" s="331"/>
      <c r="D100" s="331"/>
      <c r="E100" s="331"/>
      <c r="F100" s="332"/>
      <c r="G100" s="332"/>
      <c r="H100" s="332"/>
      <c r="I100" s="332"/>
      <c r="J100" s="332"/>
      <c r="K100" s="332"/>
      <c r="L100" s="332"/>
      <c r="M100" s="332"/>
      <c r="N100" s="332"/>
      <c r="O100" s="332"/>
      <c r="P100" s="332"/>
      <c r="Q100" s="332"/>
      <c r="R100" s="332"/>
      <c r="S100" s="332"/>
      <c r="T100" s="332"/>
      <c r="U100" s="331"/>
      <c r="V100" s="331"/>
      <c r="W100" s="331"/>
      <c r="X100" s="331"/>
      <c r="Y100" s="331"/>
      <c r="Z100" s="331"/>
      <c r="AA100" s="331"/>
    </row>
    <row r="101" spans="1:27" x14ac:dyDescent="0.35">
      <c r="A101" s="331"/>
      <c r="B101" s="331"/>
      <c r="C101" s="331"/>
      <c r="D101" s="331"/>
      <c r="E101" s="331"/>
      <c r="F101" s="332"/>
      <c r="G101" s="332"/>
      <c r="H101" s="332"/>
      <c r="I101" s="332"/>
      <c r="J101" s="332"/>
      <c r="K101" s="332"/>
      <c r="L101" s="332"/>
      <c r="M101" s="332"/>
      <c r="N101" s="332"/>
      <c r="O101" s="332"/>
      <c r="P101" s="332"/>
      <c r="Q101" s="332"/>
      <c r="R101" s="332"/>
      <c r="S101" s="332"/>
      <c r="T101" s="332"/>
      <c r="U101" s="331"/>
      <c r="V101" s="331"/>
      <c r="W101" s="331"/>
      <c r="X101" s="331"/>
      <c r="Y101" s="331"/>
      <c r="Z101" s="331"/>
      <c r="AA101" s="331"/>
    </row>
    <row r="102" spans="1:27" x14ac:dyDescent="0.35">
      <c r="A102" s="331"/>
      <c r="B102" s="331"/>
      <c r="C102" s="331"/>
      <c r="D102" s="331"/>
      <c r="E102" s="331"/>
      <c r="F102" s="332"/>
      <c r="G102" s="332"/>
      <c r="H102" s="332"/>
      <c r="I102" s="332"/>
      <c r="J102" s="332"/>
      <c r="K102" s="332"/>
      <c r="L102" s="332"/>
      <c r="M102" s="332"/>
      <c r="N102" s="332"/>
      <c r="O102" s="332"/>
      <c r="P102" s="332"/>
      <c r="Q102" s="332"/>
      <c r="R102" s="332"/>
      <c r="S102" s="332"/>
      <c r="T102" s="332"/>
      <c r="U102" s="331"/>
      <c r="V102" s="331"/>
      <c r="W102" s="331"/>
      <c r="X102" s="331"/>
      <c r="Y102" s="331"/>
      <c r="Z102" s="331"/>
      <c r="AA102" s="331"/>
    </row>
    <row r="103" spans="1:27" x14ac:dyDescent="0.35">
      <c r="A103" s="331"/>
      <c r="B103" s="331"/>
      <c r="C103" s="331"/>
      <c r="D103" s="331"/>
      <c r="E103" s="331"/>
      <c r="F103" s="332"/>
      <c r="G103" s="332"/>
      <c r="H103" s="332"/>
      <c r="I103" s="332"/>
      <c r="J103" s="332"/>
      <c r="K103" s="332"/>
      <c r="L103" s="332"/>
      <c r="M103" s="332"/>
      <c r="N103" s="332"/>
      <c r="O103" s="332"/>
      <c r="P103" s="332"/>
      <c r="Q103" s="332"/>
      <c r="R103" s="332"/>
      <c r="S103" s="332"/>
      <c r="T103" s="332"/>
      <c r="U103" s="331"/>
      <c r="V103" s="331"/>
      <c r="W103" s="331"/>
      <c r="X103" s="331"/>
      <c r="Y103" s="331"/>
      <c r="Z103" s="331"/>
      <c r="AA103" s="331"/>
    </row>
    <row r="104" spans="1:27" x14ac:dyDescent="0.35">
      <c r="A104" s="331"/>
      <c r="B104" s="331"/>
      <c r="C104" s="331"/>
      <c r="D104" s="331"/>
      <c r="E104" s="331"/>
      <c r="F104" s="332"/>
      <c r="G104" s="332"/>
      <c r="H104" s="332"/>
      <c r="I104" s="332"/>
      <c r="J104" s="332"/>
      <c r="K104" s="332"/>
      <c r="L104" s="332"/>
      <c r="M104" s="332"/>
      <c r="N104" s="332"/>
      <c r="O104" s="332"/>
      <c r="P104" s="332"/>
      <c r="Q104" s="332"/>
      <c r="R104" s="332"/>
      <c r="S104" s="332"/>
      <c r="T104" s="332"/>
      <c r="U104" s="331"/>
      <c r="V104" s="331"/>
      <c r="W104" s="331"/>
      <c r="X104" s="331"/>
      <c r="Y104" s="331"/>
      <c r="Z104" s="331"/>
      <c r="AA104" s="331"/>
    </row>
    <row r="105" spans="1:27" x14ac:dyDescent="0.35">
      <c r="A105" s="331"/>
      <c r="B105" s="331"/>
      <c r="C105" s="331"/>
      <c r="D105" s="331"/>
      <c r="E105" s="331"/>
      <c r="F105" s="332"/>
      <c r="G105" s="332"/>
      <c r="H105" s="332"/>
      <c r="I105" s="332"/>
      <c r="J105" s="332"/>
      <c r="K105" s="332"/>
      <c r="L105" s="332"/>
      <c r="M105" s="332"/>
      <c r="N105" s="332"/>
      <c r="O105" s="332"/>
      <c r="P105" s="332"/>
      <c r="Q105" s="332"/>
      <c r="R105" s="332"/>
      <c r="S105" s="332"/>
      <c r="T105" s="332"/>
      <c r="U105" s="331"/>
      <c r="V105" s="331"/>
      <c r="W105" s="331"/>
      <c r="X105" s="331"/>
      <c r="Y105" s="331"/>
      <c r="Z105" s="331"/>
      <c r="AA105" s="331"/>
    </row>
    <row r="106" spans="1:27" x14ac:dyDescent="0.35">
      <c r="A106" s="331"/>
      <c r="B106" s="331"/>
      <c r="C106" s="331"/>
      <c r="D106" s="331"/>
      <c r="E106" s="331"/>
      <c r="F106" s="332"/>
      <c r="G106" s="332"/>
      <c r="H106" s="332"/>
      <c r="I106" s="332"/>
      <c r="J106" s="332"/>
      <c r="K106" s="332"/>
      <c r="L106" s="332"/>
      <c r="M106" s="332"/>
      <c r="N106" s="332"/>
      <c r="O106" s="332"/>
      <c r="P106" s="332"/>
      <c r="Q106" s="332"/>
      <c r="R106" s="332"/>
      <c r="S106" s="332"/>
      <c r="T106" s="332"/>
      <c r="U106" s="331"/>
      <c r="V106" s="331"/>
      <c r="W106" s="331"/>
      <c r="X106" s="331"/>
      <c r="Y106" s="331"/>
      <c r="Z106" s="331"/>
      <c r="AA106" s="331"/>
    </row>
    <row r="107" spans="1:27" x14ac:dyDescent="0.35">
      <c r="A107" s="331"/>
      <c r="B107" s="331"/>
      <c r="C107" s="331"/>
      <c r="D107" s="331"/>
      <c r="E107" s="331"/>
      <c r="F107" s="332"/>
      <c r="G107" s="332"/>
      <c r="H107" s="332"/>
      <c r="I107" s="332"/>
      <c r="J107" s="332"/>
      <c r="K107" s="332"/>
      <c r="L107" s="332"/>
      <c r="M107" s="332"/>
      <c r="N107" s="332"/>
      <c r="O107" s="332"/>
      <c r="P107" s="332"/>
      <c r="Q107" s="332"/>
      <c r="R107" s="332"/>
      <c r="S107" s="332"/>
      <c r="T107" s="332"/>
      <c r="U107" s="331"/>
      <c r="V107" s="331"/>
      <c r="W107" s="331"/>
      <c r="X107" s="331"/>
      <c r="Y107" s="331"/>
      <c r="Z107" s="331"/>
      <c r="AA107" s="331"/>
    </row>
    <row r="108" spans="1:27" x14ac:dyDescent="0.35">
      <c r="A108" s="331"/>
      <c r="B108" s="331"/>
      <c r="C108" s="331"/>
      <c r="D108" s="331"/>
      <c r="E108" s="331"/>
      <c r="F108" s="332"/>
      <c r="G108" s="332"/>
      <c r="H108" s="332"/>
      <c r="I108" s="332"/>
      <c r="J108" s="332"/>
      <c r="K108" s="332"/>
      <c r="L108" s="332"/>
      <c r="M108" s="332"/>
      <c r="N108" s="332"/>
      <c r="O108" s="332"/>
      <c r="P108" s="332"/>
      <c r="Q108" s="332"/>
      <c r="R108" s="332"/>
      <c r="S108" s="332"/>
      <c r="T108" s="332"/>
      <c r="U108" s="331"/>
      <c r="V108" s="331"/>
      <c r="W108" s="331"/>
      <c r="X108" s="331"/>
      <c r="Y108" s="331"/>
      <c r="Z108" s="331"/>
      <c r="AA108" s="331"/>
    </row>
    <row r="109" spans="1:27" x14ac:dyDescent="0.35">
      <c r="A109" s="331"/>
      <c r="B109" s="331"/>
      <c r="C109" s="331"/>
      <c r="D109" s="331"/>
      <c r="E109" s="331"/>
      <c r="F109" s="332"/>
      <c r="G109" s="332"/>
      <c r="H109" s="332"/>
      <c r="I109" s="332"/>
      <c r="J109" s="332"/>
      <c r="K109" s="332"/>
      <c r="L109" s="332"/>
      <c r="M109" s="332"/>
      <c r="N109" s="332"/>
      <c r="O109" s="332"/>
      <c r="P109" s="332"/>
      <c r="Q109" s="332"/>
      <c r="R109" s="332"/>
      <c r="S109" s="332"/>
      <c r="T109" s="332"/>
      <c r="U109" s="331"/>
      <c r="V109" s="331"/>
      <c r="W109" s="331"/>
      <c r="X109" s="331"/>
      <c r="Y109" s="331"/>
      <c r="Z109" s="331"/>
      <c r="AA109" s="331"/>
    </row>
    <row r="110" spans="1:27" x14ac:dyDescent="0.35">
      <c r="A110" s="331"/>
      <c r="B110" s="331"/>
      <c r="C110" s="331"/>
      <c r="D110" s="331"/>
      <c r="E110" s="331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1"/>
      <c r="V110" s="331"/>
      <c r="W110" s="331"/>
      <c r="X110" s="331"/>
      <c r="Y110" s="331"/>
      <c r="Z110" s="331"/>
      <c r="AA110" s="331"/>
    </row>
    <row r="111" spans="1:27" x14ac:dyDescent="0.35">
      <c r="A111" s="331"/>
      <c r="B111" s="331"/>
      <c r="C111" s="331"/>
      <c r="D111" s="331"/>
      <c r="E111" s="331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1"/>
      <c r="V111" s="331"/>
      <c r="W111" s="331"/>
      <c r="X111" s="331"/>
      <c r="Y111" s="331"/>
      <c r="Z111" s="331"/>
      <c r="AA111" s="331"/>
    </row>
    <row r="112" spans="1:27" x14ac:dyDescent="0.35">
      <c r="A112" s="331"/>
      <c r="B112" s="331"/>
      <c r="C112" s="331"/>
      <c r="D112" s="331"/>
      <c r="E112" s="331"/>
      <c r="F112" s="332"/>
      <c r="G112" s="332"/>
      <c r="H112" s="332"/>
      <c r="I112" s="332"/>
      <c r="J112" s="332"/>
      <c r="K112" s="332"/>
      <c r="L112" s="332"/>
      <c r="M112" s="332"/>
      <c r="N112" s="332"/>
      <c r="O112" s="332"/>
      <c r="P112" s="332"/>
      <c r="Q112" s="332"/>
      <c r="R112" s="332"/>
      <c r="S112" s="332"/>
      <c r="T112" s="332"/>
      <c r="U112" s="331"/>
      <c r="V112" s="331"/>
      <c r="W112" s="331"/>
      <c r="X112" s="331"/>
      <c r="Y112" s="331"/>
      <c r="Z112" s="331"/>
      <c r="AA112" s="331"/>
    </row>
    <row r="113" spans="1:27" x14ac:dyDescent="0.35">
      <c r="A113" s="331"/>
      <c r="B113" s="331"/>
      <c r="C113" s="331"/>
      <c r="D113" s="331"/>
      <c r="E113" s="331"/>
      <c r="F113" s="332"/>
      <c r="G113" s="332"/>
      <c r="H113" s="332"/>
      <c r="I113" s="332"/>
      <c r="J113" s="332"/>
      <c r="K113" s="332"/>
      <c r="L113" s="332"/>
      <c r="M113" s="332"/>
      <c r="N113" s="332"/>
      <c r="O113" s="332"/>
      <c r="P113" s="332"/>
      <c r="Q113" s="332"/>
      <c r="R113" s="332"/>
      <c r="S113" s="332"/>
      <c r="T113" s="332"/>
      <c r="U113" s="331"/>
      <c r="V113" s="331"/>
      <c r="W113" s="331"/>
      <c r="X113" s="331"/>
      <c r="Y113" s="331"/>
      <c r="Z113" s="331"/>
      <c r="AA113" s="331"/>
    </row>
    <row r="114" spans="1:27" x14ac:dyDescent="0.35">
      <c r="A114" s="331"/>
      <c r="B114" s="331"/>
      <c r="C114" s="331"/>
      <c r="D114" s="331"/>
      <c r="E114" s="331"/>
      <c r="F114" s="332"/>
      <c r="G114" s="332"/>
      <c r="H114" s="332"/>
      <c r="I114" s="332"/>
      <c r="J114" s="332"/>
      <c r="K114" s="332"/>
      <c r="L114" s="332"/>
      <c r="M114" s="332"/>
      <c r="N114" s="332"/>
      <c r="O114" s="332"/>
      <c r="P114" s="332"/>
      <c r="Q114" s="332"/>
      <c r="R114" s="332"/>
      <c r="S114" s="332"/>
      <c r="T114" s="332"/>
      <c r="U114" s="331"/>
      <c r="V114" s="331"/>
      <c r="W114" s="331"/>
      <c r="X114" s="331"/>
      <c r="Y114" s="331"/>
      <c r="Z114" s="331"/>
      <c r="AA114" s="331"/>
    </row>
    <row r="115" spans="1:27" x14ac:dyDescent="0.35">
      <c r="A115" s="331"/>
      <c r="B115" s="331"/>
      <c r="C115" s="331"/>
      <c r="D115" s="331"/>
      <c r="E115" s="331"/>
      <c r="F115" s="332"/>
      <c r="G115" s="332"/>
      <c r="H115" s="332"/>
      <c r="I115" s="332"/>
      <c r="J115" s="332"/>
      <c r="K115" s="332"/>
      <c r="L115" s="332"/>
      <c r="M115" s="332"/>
      <c r="N115" s="332"/>
      <c r="O115" s="332"/>
      <c r="P115" s="332"/>
      <c r="Q115" s="332"/>
      <c r="R115" s="332"/>
      <c r="S115" s="332"/>
      <c r="T115" s="332"/>
      <c r="U115" s="331"/>
      <c r="V115" s="331"/>
      <c r="W115" s="331"/>
      <c r="X115" s="331"/>
      <c r="Y115" s="331"/>
      <c r="Z115" s="331"/>
      <c r="AA115" s="331"/>
    </row>
    <row r="116" spans="1:27" x14ac:dyDescent="0.35">
      <c r="A116" s="331"/>
      <c r="B116" s="331"/>
      <c r="C116" s="331"/>
      <c r="D116" s="331"/>
      <c r="E116" s="331"/>
      <c r="F116" s="332"/>
      <c r="G116" s="332"/>
      <c r="H116" s="332"/>
      <c r="I116" s="332"/>
      <c r="J116" s="332"/>
      <c r="K116" s="332"/>
      <c r="L116" s="332"/>
      <c r="M116" s="332"/>
      <c r="N116" s="332"/>
      <c r="O116" s="332"/>
      <c r="P116" s="332"/>
      <c r="Q116" s="332"/>
      <c r="R116" s="332"/>
      <c r="S116" s="332"/>
      <c r="T116" s="332"/>
      <c r="U116" s="331"/>
      <c r="V116" s="331"/>
      <c r="W116" s="331"/>
      <c r="X116" s="331"/>
      <c r="Y116" s="331"/>
      <c r="Z116" s="331"/>
      <c r="AA116" s="331"/>
    </row>
    <row r="117" spans="1:27" x14ac:dyDescent="0.35">
      <c r="A117" s="331"/>
      <c r="B117" s="331"/>
      <c r="C117" s="331"/>
      <c r="D117" s="331"/>
      <c r="E117" s="331"/>
      <c r="F117" s="332"/>
      <c r="G117" s="332"/>
      <c r="H117" s="332"/>
      <c r="I117" s="332"/>
      <c r="J117" s="332"/>
      <c r="K117" s="332"/>
      <c r="L117" s="332"/>
      <c r="M117" s="332"/>
      <c r="N117" s="332"/>
      <c r="O117" s="332"/>
      <c r="P117" s="332"/>
      <c r="Q117" s="332"/>
      <c r="R117" s="332"/>
      <c r="S117" s="332"/>
      <c r="T117" s="332"/>
      <c r="U117" s="331"/>
      <c r="V117" s="331"/>
      <c r="W117" s="331"/>
      <c r="X117" s="331"/>
      <c r="Y117" s="331"/>
      <c r="Z117" s="331"/>
      <c r="AA117" s="331"/>
    </row>
    <row r="118" spans="1:27" x14ac:dyDescent="0.35">
      <c r="A118" s="331"/>
      <c r="B118" s="331"/>
      <c r="C118" s="331"/>
      <c r="D118" s="331"/>
      <c r="E118" s="331"/>
      <c r="F118" s="332"/>
      <c r="G118" s="332"/>
      <c r="H118" s="332"/>
      <c r="I118" s="332"/>
      <c r="J118" s="332"/>
      <c r="K118" s="332"/>
      <c r="L118" s="332"/>
      <c r="M118" s="332"/>
      <c r="N118" s="332"/>
      <c r="O118" s="332"/>
      <c r="P118" s="332"/>
      <c r="Q118" s="332"/>
      <c r="R118" s="332"/>
      <c r="S118" s="332"/>
      <c r="T118" s="332"/>
      <c r="U118" s="331"/>
      <c r="V118" s="331"/>
      <c r="W118" s="331"/>
      <c r="X118" s="331"/>
      <c r="Y118" s="331"/>
      <c r="Z118" s="331"/>
      <c r="AA118" s="331"/>
    </row>
    <row r="119" spans="1:27" x14ac:dyDescent="0.35">
      <c r="A119" s="331"/>
      <c r="B119" s="331"/>
      <c r="C119" s="331"/>
      <c r="D119" s="331"/>
      <c r="E119" s="331"/>
      <c r="F119" s="332"/>
      <c r="G119" s="332"/>
      <c r="H119" s="332"/>
      <c r="I119" s="332"/>
      <c r="J119" s="332"/>
      <c r="K119" s="332"/>
      <c r="L119" s="332"/>
      <c r="M119" s="332"/>
      <c r="N119" s="332"/>
      <c r="O119" s="332"/>
      <c r="P119" s="332"/>
      <c r="Q119" s="332"/>
      <c r="R119" s="332"/>
      <c r="S119" s="332"/>
      <c r="T119" s="332"/>
      <c r="U119" s="331"/>
      <c r="V119" s="331"/>
      <c r="W119" s="331"/>
      <c r="X119" s="331"/>
      <c r="Y119" s="331"/>
      <c r="Z119" s="331"/>
      <c r="AA119" s="331"/>
    </row>
    <row r="120" spans="1:27" x14ac:dyDescent="0.35">
      <c r="A120" s="331"/>
      <c r="B120" s="331"/>
      <c r="C120" s="331"/>
      <c r="D120" s="331"/>
      <c r="E120" s="331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  <c r="U120" s="331"/>
      <c r="V120" s="331"/>
      <c r="W120" s="331"/>
      <c r="X120" s="331"/>
      <c r="Y120" s="331"/>
      <c r="Z120" s="331"/>
      <c r="AA120" s="331"/>
    </row>
    <row r="121" spans="1:27" x14ac:dyDescent="0.35">
      <c r="A121" s="331"/>
      <c r="B121" s="331"/>
      <c r="C121" s="331"/>
      <c r="D121" s="331"/>
      <c r="E121" s="331"/>
      <c r="F121" s="332"/>
      <c r="G121" s="332"/>
      <c r="H121" s="332"/>
      <c r="I121" s="332"/>
      <c r="J121" s="332"/>
      <c r="K121" s="332"/>
      <c r="L121" s="332"/>
      <c r="M121" s="332"/>
      <c r="N121" s="332"/>
      <c r="O121" s="332"/>
      <c r="P121" s="332"/>
      <c r="Q121" s="332"/>
      <c r="R121" s="332"/>
      <c r="S121" s="332"/>
      <c r="T121" s="332"/>
      <c r="U121" s="331"/>
      <c r="V121" s="331"/>
      <c r="W121" s="331"/>
      <c r="X121" s="331"/>
      <c r="Y121" s="331"/>
      <c r="Z121" s="331"/>
      <c r="AA121" s="331"/>
    </row>
    <row r="122" spans="1:27" x14ac:dyDescent="0.35">
      <c r="A122" s="331"/>
      <c r="B122" s="331"/>
      <c r="C122" s="331"/>
      <c r="D122" s="331"/>
      <c r="E122" s="331"/>
      <c r="F122" s="332"/>
      <c r="G122" s="332"/>
      <c r="H122" s="332"/>
      <c r="I122" s="332"/>
      <c r="J122" s="332"/>
      <c r="K122" s="332"/>
      <c r="L122" s="332"/>
      <c r="M122" s="332"/>
      <c r="N122" s="332"/>
      <c r="O122" s="332"/>
      <c r="P122" s="332"/>
      <c r="Q122" s="332"/>
      <c r="R122" s="332"/>
      <c r="S122" s="332"/>
      <c r="T122" s="332"/>
      <c r="U122" s="331"/>
      <c r="V122" s="331"/>
      <c r="W122" s="331"/>
      <c r="X122" s="331"/>
      <c r="Y122" s="331"/>
      <c r="Z122" s="331"/>
      <c r="AA122" s="331"/>
    </row>
    <row r="123" spans="1:27" x14ac:dyDescent="0.35">
      <c r="A123" s="331"/>
      <c r="B123" s="331"/>
      <c r="C123" s="331"/>
      <c r="D123" s="331"/>
      <c r="E123" s="331"/>
      <c r="F123" s="332"/>
      <c r="G123" s="332"/>
      <c r="H123" s="332"/>
      <c r="I123" s="332"/>
      <c r="J123" s="332"/>
      <c r="K123" s="332"/>
      <c r="L123" s="332"/>
      <c r="M123" s="332"/>
      <c r="N123" s="332"/>
      <c r="O123" s="332"/>
      <c r="P123" s="332"/>
      <c r="Q123" s="332"/>
      <c r="R123" s="332"/>
      <c r="S123" s="332"/>
      <c r="T123" s="332"/>
      <c r="U123" s="331"/>
      <c r="V123" s="331"/>
      <c r="W123" s="331"/>
      <c r="X123" s="331"/>
      <c r="Y123" s="331"/>
      <c r="Z123" s="331"/>
      <c r="AA123" s="331"/>
    </row>
    <row r="124" spans="1:27" x14ac:dyDescent="0.35">
      <c r="A124" s="331"/>
      <c r="B124" s="331"/>
      <c r="C124" s="331"/>
      <c r="D124" s="331"/>
      <c r="E124" s="331"/>
      <c r="F124" s="332"/>
      <c r="G124" s="332"/>
      <c r="H124" s="332"/>
      <c r="I124" s="332"/>
      <c r="J124" s="332"/>
      <c r="K124" s="332"/>
      <c r="L124" s="332"/>
      <c r="M124" s="332"/>
      <c r="N124" s="332"/>
      <c r="O124" s="332"/>
      <c r="P124" s="332"/>
      <c r="Q124" s="332"/>
      <c r="R124" s="332"/>
      <c r="S124" s="332"/>
      <c r="T124" s="332"/>
      <c r="U124" s="331"/>
      <c r="V124" s="331"/>
      <c r="W124" s="331"/>
      <c r="X124" s="331"/>
      <c r="Y124" s="331"/>
      <c r="Z124" s="331"/>
      <c r="AA124" s="331"/>
    </row>
    <row r="125" spans="1:27" x14ac:dyDescent="0.35">
      <c r="A125" s="331"/>
      <c r="B125" s="331"/>
      <c r="C125" s="331"/>
      <c r="D125" s="331"/>
      <c r="E125" s="331"/>
      <c r="F125" s="332"/>
      <c r="G125" s="332"/>
      <c r="H125" s="332"/>
      <c r="I125" s="332"/>
      <c r="J125" s="332"/>
      <c r="K125" s="332"/>
      <c r="L125" s="332"/>
      <c r="M125" s="332"/>
      <c r="N125" s="332"/>
      <c r="O125" s="332"/>
      <c r="P125" s="332"/>
      <c r="Q125" s="332"/>
      <c r="R125" s="332"/>
      <c r="S125" s="332"/>
      <c r="T125" s="332"/>
      <c r="U125" s="331"/>
      <c r="V125" s="331"/>
      <c r="W125" s="331"/>
      <c r="X125" s="331"/>
      <c r="Y125" s="331"/>
      <c r="Z125" s="331"/>
      <c r="AA125" s="331"/>
    </row>
    <row r="126" spans="1:27" x14ac:dyDescent="0.35">
      <c r="A126" s="331"/>
      <c r="B126" s="331"/>
      <c r="C126" s="331"/>
      <c r="D126" s="331"/>
      <c r="E126" s="331"/>
      <c r="F126" s="332"/>
      <c r="G126" s="332"/>
      <c r="H126" s="332"/>
      <c r="I126" s="332"/>
      <c r="J126" s="332"/>
      <c r="K126" s="332"/>
      <c r="L126" s="332"/>
      <c r="M126" s="332"/>
      <c r="N126" s="332"/>
      <c r="O126" s="332"/>
      <c r="P126" s="332"/>
      <c r="Q126" s="332"/>
      <c r="R126" s="332"/>
      <c r="S126" s="332"/>
      <c r="T126" s="332"/>
      <c r="U126" s="331"/>
      <c r="V126" s="331"/>
      <c r="W126" s="331"/>
      <c r="X126" s="331"/>
      <c r="Y126" s="331"/>
      <c r="Z126" s="331"/>
      <c r="AA126" s="331"/>
    </row>
    <row r="127" spans="1:27" x14ac:dyDescent="0.35">
      <c r="A127" s="331"/>
      <c r="B127" s="331"/>
      <c r="C127" s="331"/>
      <c r="D127" s="331"/>
      <c r="E127" s="331"/>
      <c r="F127" s="332"/>
      <c r="G127" s="332"/>
      <c r="H127" s="332"/>
      <c r="I127" s="332"/>
      <c r="J127" s="332"/>
      <c r="K127" s="332"/>
      <c r="L127" s="332"/>
      <c r="M127" s="332"/>
      <c r="N127" s="332"/>
      <c r="O127" s="332"/>
      <c r="P127" s="332"/>
      <c r="Q127" s="332"/>
      <c r="R127" s="332"/>
      <c r="S127" s="332"/>
      <c r="T127" s="332"/>
      <c r="U127" s="331"/>
      <c r="V127" s="331"/>
      <c r="W127" s="331"/>
      <c r="X127" s="331"/>
      <c r="Y127" s="331"/>
      <c r="Z127" s="331"/>
      <c r="AA127" s="331"/>
    </row>
    <row r="128" spans="1:27" x14ac:dyDescent="0.35">
      <c r="A128" s="331"/>
      <c r="B128" s="331"/>
      <c r="C128" s="331"/>
      <c r="D128" s="331"/>
      <c r="E128" s="331"/>
      <c r="F128" s="332"/>
      <c r="G128" s="332"/>
      <c r="H128" s="332"/>
      <c r="I128" s="332"/>
      <c r="J128" s="332"/>
      <c r="K128" s="332"/>
      <c r="L128" s="332"/>
      <c r="M128" s="332"/>
      <c r="N128" s="332"/>
      <c r="O128" s="332"/>
      <c r="P128" s="332"/>
      <c r="Q128" s="332"/>
      <c r="R128" s="332"/>
      <c r="S128" s="332"/>
      <c r="T128" s="332"/>
      <c r="U128" s="331"/>
      <c r="V128" s="331"/>
      <c r="W128" s="331"/>
      <c r="X128" s="331"/>
      <c r="Y128" s="331"/>
      <c r="Z128" s="331"/>
      <c r="AA128" s="331"/>
    </row>
    <row r="129" spans="1:27" x14ac:dyDescent="0.35">
      <c r="A129" s="331"/>
      <c r="B129" s="331"/>
      <c r="C129" s="331"/>
      <c r="D129" s="331"/>
      <c r="E129" s="331"/>
      <c r="F129" s="332"/>
      <c r="G129" s="332"/>
      <c r="H129" s="332"/>
      <c r="I129" s="332"/>
      <c r="J129" s="332"/>
      <c r="K129" s="332"/>
      <c r="L129" s="332"/>
      <c r="M129" s="332"/>
      <c r="N129" s="332"/>
      <c r="O129" s="332"/>
      <c r="P129" s="332"/>
      <c r="Q129" s="332"/>
      <c r="R129" s="332"/>
      <c r="S129" s="332"/>
      <c r="T129" s="332"/>
      <c r="U129" s="331"/>
      <c r="V129" s="331"/>
      <c r="W129" s="331"/>
      <c r="X129" s="331"/>
      <c r="Y129" s="331"/>
      <c r="Z129" s="331"/>
      <c r="AA129" s="331"/>
    </row>
    <row r="130" spans="1:27" x14ac:dyDescent="0.35">
      <c r="A130" s="331"/>
      <c r="B130" s="331"/>
      <c r="C130" s="331"/>
      <c r="D130" s="331"/>
      <c r="E130" s="331"/>
      <c r="F130" s="332"/>
      <c r="G130" s="332"/>
      <c r="H130" s="332"/>
      <c r="I130" s="332"/>
      <c r="J130" s="332"/>
      <c r="K130" s="332"/>
      <c r="L130" s="332"/>
      <c r="M130" s="332"/>
      <c r="N130" s="332"/>
      <c r="O130" s="332"/>
      <c r="P130" s="332"/>
      <c r="Q130" s="332"/>
      <c r="R130" s="332"/>
      <c r="S130" s="332"/>
      <c r="T130" s="332"/>
      <c r="U130" s="331"/>
      <c r="V130" s="331"/>
      <c r="W130" s="331"/>
      <c r="X130" s="331"/>
      <c r="Y130" s="331"/>
      <c r="Z130" s="331"/>
      <c r="AA130" s="331"/>
    </row>
    <row r="131" spans="1:27" x14ac:dyDescent="0.35">
      <c r="A131" s="331"/>
      <c r="B131" s="331"/>
      <c r="C131" s="331"/>
      <c r="D131" s="331"/>
      <c r="E131" s="331"/>
      <c r="F131" s="332"/>
      <c r="G131" s="332"/>
      <c r="H131" s="332"/>
      <c r="I131" s="332"/>
      <c r="J131" s="332"/>
      <c r="K131" s="332"/>
      <c r="L131" s="332"/>
      <c r="M131" s="332"/>
      <c r="N131" s="332"/>
      <c r="O131" s="332"/>
      <c r="P131" s="332"/>
      <c r="Q131" s="332"/>
      <c r="R131" s="332"/>
      <c r="S131" s="332"/>
      <c r="T131" s="332"/>
      <c r="U131" s="331"/>
      <c r="V131" s="331"/>
      <c r="W131" s="331"/>
      <c r="X131" s="331"/>
      <c r="Y131" s="331"/>
      <c r="Z131" s="331"/>
      <c r="AA131" s="331"/>
    </row>
    <row r="132" spans="1:27" x14ac:dyDescent="0.35">
      <c r="A132" s="331"/>
      <c r="B132" s="331"/>
      <c r="C132" s="331"/>
      <c r="D132" s="331"/>
      <c r="E132" s="331"/>
      <c r="F132" s="332"/>
      <c r="G132" s="332"/>
      <c r="H132" s="332"/>
      <c r="I132" s="332"/>
      <c r="J132" s="332"/>
      <c r="K132" s="332"/>
      <c r="L132" s="332"/>
      <c r="M132" s="332"/>
      <c r="N132" s="332"/>
      <c r="O132" s="332"/>
      <c r="P132" s="332"/>
      <c r="Q132" s="332"/>
      <c r="R132" s="332"/>
      <c r="S132" s="332"/>
      <c r="T132" s="332"/>
      <c r="U132" s="331"/>
      <c r="V132" s="331"/>
      <c r="W132" s="331"/>
      <c r="X132" s="331"/>
      <c r="Y132" s="331"/>
      <c r="Z132" s="331"/>
      <c r="AA132" s="331"/>
    </row>
    <row r="133" spans="1:27" x14ac:dyDescent="0.35">
      <c r="A133" s="331"/>
      <c r="B133" s="331"/>
      <c r="C133" s="331"/>
      <c r="D133" s="331"/>
      <c r="E133" s="331"/>
      <c r="F133" s="332"/>
      <c r="G133" s="332"/>
      <c r="H133" s="332"/>
      <c r="I133" s="332"/>
      <c r="J133" s="332"/>
      <c r="K133" s="332"/>
      <c r="L133" s="332"/>
      <c r="M133" s="332"/>
      <c r="N133" s="332"/>
      <c r="O133" s="332"/>
      <c r="P133" s="332"/>
      <c r="Q133" s="332"/>
      <c r="R133" s="332"/>
      <c r="S133" s="332"/>
      <c r="T133" s="332"/>
      <c r="U133" s="331"/>
      <c r="V133" s="331"/>
      <c r="W133" s="331"/>
      <c r="X133" s="331"/>
      <c r="Y133" s="331"/>
      <c r="Z133" s="331"/>
      <c r="AA133" s="331"/>
    </row>
    <row r="134" spans="1:27" x14ac:dyDescent="0.35">
      <c r="A134" s="331"/>
      <c r="B134" s="331"/>
      <c r="C134" s="331"/>
      <c r="D134" s="331"/>
      <c r="E134" s="331"/>
      <c r="F134" s="332"/>
      <c r="G134" s="332"/>
      <c r="H134" s="332"/>
      <c r="I134" s="332"/>
      <c r="J134" s="332"/>
      <c r="K134" s="332"/>
      <c r="L134" s="332"/>
      <c r="M134" s="332"/>
      <c r="N134" s="332"/>
      <c r="O134" s="332"/>
      <c r="P134" s="332"/>
      <c r="Q134" s="332"/>
      <c r="R134" s="332"/>
      <c r="S134" s="332"/>
      <c r="T134" s="332"/>
      <c r="U134" s="331"/>
      <c r="V134" s="331"/>
      <c r="W134" s="331"/>
      <c r="X134" s="331"/>
      <c r="Y134" s="331"/>
      <c r="Z134" s="331"/>
      <c r="AA134" s="331"/>
    </row>
    <row r="135" spans="1:27" x14ac:dyDescent="0.35">
      <c r="A135" s="331"/>
      <c r="B135" s="331"/>
      <c r="C135" s="331"/>
      <c r="D135" s="331"/>
      <c r="E135" s="331"/>
      <c r="F135" s="332"/>
      <c r="G135" s="332"/>
      <c r="H135" s="332"/>
      <c r="I135" s="332"/>
      <c r="J135" s="332"/>
      <c r="K135" s="332"/>
      <c r="L135" s="332"/>
      <c r="M135" s="332"/>
      <c r="N135" s="332"/>
      <c r="O135" s="332"/>
      <c r="P135" s="332"/>
      <c r="Q135" s="332"/>
      <c r="R135" s="332"/>
      <c r="S135" s="332"/>
      <c r="T135" s="332"/>
      <c r="U135" s="331"/>
      <c r="V135" s="331"/>
      <c r="W135" s="331"/>
      <c r="X135" s="331"/>
      <c r="Y135" s="331"/>
      <c r="Z135" s="331"/>
      <c r="AA135" s="331"/>
    </row>
    <row r="136" spans="1:27" x14ac:dyDescent="0.35">
      <c r="A136" s="331"/>
      <c r="B136" s="331"/>
      <c r="C136" s="331"/>
      <c r="D136" s="331"/>
      <c r="E136" s="331"/>
      <c r="F136" s="332"/>
      <c r="G136" s="332"/>
      <c r="H136" s="332"/>
      <c r="I136" s="332"/>
      <c r="J136" s="332"/>
      <c r="K136" s="332"/>
      <c r="L136" s="332"/>
      <c r="M136" s="332"/>
      <c r="N136" s="332"/>
      <c r="O136" s="332"/>
      <c r="P136" s="332"/>
      <c r="Q136" s="332"/>
      <c r="R136" s="332"/>
      <c r="S136" s="332"/>
      <c r="T136" s="332"/>
      <c r="U136" s="331"/>
      <c r="V136" s="331"/>
      <c r="W136" s="331"/>
      <c r="X136" s="331"/>
      <c r="Y136" s="331"/>
      <c r="Z136" s="331"/>
      <c r="AA136" s="331"/>
    </row>
    <row r="137" spans="1:27" x14ac:dyDescent="0.35">
      <c r="A137" s="331"/>
      <c r="B137" s="331"/>
      <c r="C137" s="331"/>
      <c r="D137" s="331"/>
      <c r="E137" s="331"/>
      <c r="F137" s="332"/>
      <c r="G137" s="332"/>
      <c r="H137" s="332"/>
      <c r="I137" s="332"/>
      <c r="J137" s="332"/>
      <c r="K137" s="332"/>
      <c r="L137" s="332"/>
      <c r="M137" s="332"/>
      <c r="N137" s="332"/>
      <c r="O137" s="332"/>
      <c r="P137" s="332"/>
      <c r="Q137" s="332"/>
      <c r="R137" s="332"/>
      <c r="S137" s="332"/>
      <c r="T137" s="332"/>
      <c r="U137" s="331"/>
      <c r="V137" s="331"/>
      <c r="W137" s="331"/>
      <c r="X137" s="331"/>
      <c r="Y137" s="331"/>
      <c r="Z137" s="331"/>
      <c r="AA137" s="331"/>
    </row>
    <row r="138" spans="1:27" x14ac:dyDescent="0.35">
      <c r="A138" s="331"/>
      <c r="B138" s="331"/>
      <c r="C138" s="331"/>
      <c r="D138" s="331"/>
      <c r="E138" s="331"/>
      <c r="F138" s="332"/>
      <c r="G138" s="332"/>
      <c r="H138" s="332"/>
      <c r="I138" s="332"/>
      <c r="J138" s="332"/>
      <c r="K138" s="332"/>
      <c r="L138" s="332"/>
      <c r="M138" s="332"/>
      <c r="N138" s="332"/>
      <c r="O138" s="332"/>
      <c r="P138" s="332"/>
      <c r="Q138" s="332"/>
      <c r="R138" s="332"/>
      <c r="S138" s="332"/>
      <c r="T138" s="332"/>
      <c r="U138" s="331"/>
      <c r="V138" s="331"/>
      <c r="W138" s="331"/>
      <c r="X138" s="331"/>
      <c r="Y138" s="331"/>
      <c r="Z138" s="331"/>
      <c r="AA138" s="331"/>
    </row>
    <row r="139" spans="1:27" x14ac:dyDescent="0.35">
      <c r="A139" s="331"/>
      <c r="B139" s="331"/>
      <c r="C139" s="331"/>
      <c r="D139" s="331"/>
      <c r="E139" s="331"/>
      <c r="F139" s="332"/>
      <c r="G139" s="332"/>
      <c r="H139" s="332"/>
      <c r="I139" s="332"/>
      <c r="J139" s="332"/>
      <c r="K139" s="332"/>
      <c r="L139" s="332"/>
      <c r="M139" s="332"/>
      <c r="N139" s="332"/>
      <c r="O139" s="332"/>
      <c r="P139" s="332"/>
      <c r="Q139" s="332"/>
      <c r="R139" s="332"/>
      <c r="S139" s="332"/>
      <c r="T139" s="332"/>
      <c r="U139" s="331"/>
      <c r="V139" s="331"/>
      <c r="W139" s="331"/>
      <c r="X139" s="331"/>
      <c r="Y139" s="331"/>
      <c r="Z139" s="331"/>
      <c r="AA139" s="331"/>
    </row>
    <row r="140" spans="1:27" x14ac:dyDescent="0.35">
      <c r="A140" s="331"/>
      <c r="B140" s="331"/>
      <c r="C140" s="331"/>
      <c r="D140" s="331"/>
      <c r="E140" s="331"/>
      <c r="F140" s="332"/>
      <c r="G140" s="332"/>
      <c r="H140" s="332"/>
      <c r="I140" s="332"/>
      <c r="J140" s="332"/>
      <c r="K140" s="332"/>
      <c r="L140" s="332"/>
      <c r="M140" s="332"/>
      <c r="N140" s="332"/>
      <c r="O140" s="332"/>
      <c r="P140" s="332"/>
      <c r="Q140" s="332"/>
      <c r="R140" s="332"/>
      <c r="S140" s="332"/>
      <c r="T140" s="332"/>
      <c r="U140" s="331"/>
      <c r="V140" s="331"/>
      <c r="W140" s="331"/>
      <c r="X140" s="331"/>
      <c r="Y140" s="331"/>
      <c r="Z140" s="331"/>
      <c r="AA140" s="331"/>
    </row>
    <row r="141" spans="1:27" x14ac:dyDescent="0.35">
      <c r="A141" s="331"/>
      <c r="B141" s="331"/>
      <c r="C141" s="331"/>
      <c r="D141" s="331"/>
      <c r="E141" s="331"/>
      <c r="F141" s="332"/>
      <c r="G141" s="332"/>
      <c r="H141" s="332"/>
      <c r="I141" s="332"/>
      <c r="J141" s="332"/>
      <c r="K141" s="332"/>
      <c r="L141" s="332"/>
      <c r="M141" s="332"/>
      <c r="N141" s="332"/>
      <c r="O141" s="332"/>
      <c r="P141" s="332"/>
      <c r="Q141" s="332"/>
      <c r="R141" s="332"/>
      <c r="S141" s="332"/>
      <c r="T141" s="332"/>
      <c r="U141" s="331"/>
      <c r="V141" s="331"/>
      <c r="W141" s="331"/>
      <c r="X141" s="331"/>
      <c r="Y141" s="331"/>
      <c r="Z141" s="331"/>
      <c r="AA141" s="331"/>
    </row>
    <row r="142" spans="1:27" x14ac:dyDescent="0.35">
      <c r="A142" s="331"/>
      <c r="B142" s="331"/>
      <c r="C142" s="331"/>
      <c r="D142" s="331"/>
      <c r="E142" s="331"/>
      <c r="F142" s="332"/>
      <c r="G142" s="332"/>
      <c r="H142" s="332"/>
      <c r="I142" s="332"/>
      <c r="J142" s="332"/>
      <c r="K142" s="332"/>
      <c r="L142" s="332"/>
      <c r="M142" s="332"/>
      <c r="N142" s="332"/>
      <c r="O142" s="332"/>
      <c r="P142" s="332"/>
      <c r="Q142" s="332"/>
      <c r="R142" s="332"/>
      <c r="S142" s="332"/>
      <c r="T142" s="332"/>
      <c r="U142" s="331"/>
      <c r="V142" s="331"/>
      <c r="W142" s="331"/>
      <c r="X142" s="331"/>
      <c r="Y142" s="331"/>
      <c r="Z142" s="331"/>
      <c r="AA142" s="331"/>
    </row>
    <row r="143" spans="1:27" x14ac:dyDescent="0.35">
      <c r="A143" s="331"/>
      <c r="B143" s="331"/>
      <c r="C143" s="331"/>
      <c r="D143" s="331"/>
      <c r="E143" s="331"/>
      <c r="F143" s="332"/>
      <c r="G143" s="332"/>
      <c r="H143" s="332"/>
      <c r="I143" s="332"/>
      <c r="J143" s="332"/>
      <c r="K143" s="332"/>
      <c r="L143" s="332"/>
      <c r="M143" s="332"/>
      <c r="N143" s="332"/>
      <c r="O143" s="332"/>
      <c r="P143" s="332"/>
      <c r="Q143" s="332"/>
      <c r="R143" s="332"/>
      <c r="S143" s="332"/>
      <c r="T143" s="332"/>
      <c r="U143" s="331"/>
      <c r="V143" s="331"/>
      <c r="W143" s="331"/>
      <c r="X143" s="331"/>
      <c r="Y143" s="331"/>
      <c r="Z143" s="331"/>
      <c r="AA143" s="331"/>
    </row>
    <row r="144" spans="1:27" x14ac:dyDescent="0.35">
      <c r="A144" s="331"/>
      <c r="B144" s="331"/>
      <c r="C144" s="331"/>
      <c r="D144" s="331"/>
      <c r="E144" s="331"/>
      <c r="F144" s="332"/>
      <c r="G144" s="332"/>
      <c r="H144" s="332"/>
      <c r="I144" s="332"/>
      <c r="J144" s="332"/>
      <c r="K144" s="332"/>
      <c r="L144" s="332"/>
      <c r="M144" s="332"/>
      <c r="N144" s="332"/>
      <c r="O144" s="332"/>
      <c r="P144" s="332"/>
      <c r="Q144" s="332"/>
      <c r="R144" s="332"/>
      <c r="S144" s="332"/>
      <c r="T144" s="332"/>
      <c r="U144" s="331"/>
      <c r="V144" s="331"/>
      <c r="W144" s="331"/>
      <c r="X144" s="331"/>
      <c r="Y144" s="331"/>
      <c r="Z144" s="331"/>
      <c r="AA144" s="331"/>
    </row>
    <row r="145" spans="1:27" x14ac:dyDescent="0.35">
      <c r="A145" s="331"/>
      <c r="B145" s="331"/>
      <c r="C145" s="331"/>
      <c r="D145" s="331"/>
      <c r="E145" s="331"/>
      <c r="F145" s="332"/>
      <c r="G145" s="332"/>
      <c r="H145" s="332"/>
      <c r="I145" s="332"/>
      <c r="J145" s="332"/>
      <c r="K145" s="332"/>
      <c r="L145" s="332"/>
      <c r="M145" s="332"/>
      <c r="N145" s="332"/>
      <c r="O145" s="332"/>
      <c r="P145" s="332"/>
      <c r="Q145" s="332"/>
      <c r="R145" s="332"/>
      <c r="S145" s="332"/>
      <c r="T145" s="332"/>
      <c r="U145" s="331"/>
      <c r="V145" s="331"/>
      <c r="W145" s="331"/>
      <c r="X145" s="331"/>
      <c r="Y145" s="331"/>
      <c r="Z145" s="331"/>
      <c r="AA145" s="331"/>
    </row>
    <row r="146" spans="1:27" x14ac:dyDescent="0.35">
      <c r="A146" s="331"/>
      <c r="B146" s="331"/>
      <c r="C146" s="331"/>
      <c r="D146" s="331"/>
      <c r="E146" s="331"/>
      <c r="F146" s="332"/>
      <c r="G146" s="332"/>
      <c r="H146" s="332"/>
      <c r="I146" s="332"/>
      <c r="J146" s="332"/>
      <c r="K146" s="332"/>
      <c r="L146" s="332"/>
      <c r="M146" s="332"/>
      <c r="N146" s="332"/>
      <c r="O146" s="332"/>
      <c r="P146" s="332"/>
      <c r="Q146" s="332"/>
      <c r="R146" s="332"/>
      <c r="S146" s="332"/>
      <c r="T146" s="332"/>
      <c r="U146" s="331"/>
      <c r="V146" s="331"/>
      <c r="W146" s="331"/>
      <c r="X146" s="331"/>
      <c r="Y146" s="331"/>
      <c r="Z146" s="331"/>
      <c r="AA146" s="331"/>
    </row>
    <row r="147" spans="1:27" x14ac:dyDescent="0.35">
      <c r="A147" s="331"/>
      <c r="B147" s="331"/>
      <c r="C147" s="331"/>
      <c r="D147" s="331"/>
      <c r="E147" s="331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1"/>
      <c r="V147" s="331"/>
      <c r="W147" s="331"/>
      <c r="X147" s="331"/>
      <c r="Y147" s="331"/>
      <c r="Z147" s="331"/>
      <c r="AA147" s="331"/>
    </row>
    <row r="148" spans="1:27" x14ac:dyDescent="0.35">
      <c r="A148" s="331"/>
      <c r="B148" s="331"/>
      <c r="C148" s="331"/>
      <c r="D148" s="331"/>
      <c r="E148" s="331"/>
      <c r="F148" s="332"/>
      <c r="G148" s="332"/>
      <c r="H148" s="332"/>
      <c r="I148" s="332"/>
      <c r="J148" s="332"/>
      <c r="K148" s="332"/>
      <c r="L148" s="332"/>
      <c r="M148" s="332"/>
      <c r="N148" s="332"/>
      <c r="O148" s="332"/>
      <c r="P148" s="332"/>
      <c r="Q148" s="332"/>
      <c r="R148" s="332"/>
      <c r="S148" s="332"/>
      <c r="T148" s="332"/>
      <c r="U148" s="331"/>
      <c r="V148" s="331"/>
      <c r="W148" s="331"/>
      <c r="X148" s="331"/>
      <c r="Y148" s="331"/>
      <c r="Z148" s="331"/>
      <c r="AA148" s="331"/>
    </row>
    <row r="149" spans="1:27" x14ac:dyDescent="0.35">
      <c r="A149" s="331"/>
      <c r="B149" s="331"/>
      <c r="C149" s="331"/>
      <c r="D149" s="331"/>
      <c r="E149" s="331"/>
      <c r="F149" s="332"/>
      <c r="G149" s="332"/>
      <c r="H149" s="332"/>
      <c r="I149" s="332"/>
      <c r="J149" s="332"/>
      <c r="K149" s="332"/>
      <c r="L149" s="332"/>
      <c r="M149" s="332"/>
      <c r="N149" s="332"/>
      <c r="O149" s="332"/>
      <c r="P149" s="332"/>
      <c r="Q149" s="332"/>
      <c r="R149" s="332"/>
      <c r="S149" s="332"/>
      <c r="T149" s="332"/>
      <c r="U149" s="331"/>
      <c r="V149" s="331"/>
      <c r="W149" s="331"/>
      <c r="X149" s="331"/>
      <c r="Y149" s="331"/>
      <c r="Z149" s="331"/>
      <c r="AA149" s="331"/>
    </row>
    <row r="150" spans="1:27" x14ac:dyDescent="0.35">
      <c r="A150" s="331"/>
      <c r="B150" s="331"/>
      <c r="C150" s="331"/>
      <c r="D150" s="331"/>
      <c r="E150" s="331"/>
      <c r="F150" s="332"/>
      <c r="G150" s="332"/>
      <c r="H150" s="332"/>
      <c r="I150" s="332"/>
      <c r="J150" s="332"/>
      <c r="K150" s="332"/>
      <c r="L150" s="332"/>
      <c r="M150" s="332"/>
      <c r="N150" s="332"/>
      <c r="O150" s="332"/>
      <c r="P150" s="332"/>
      <c r="Q150" s="332"/>
      <c r="R150" s="332"/>
      <c r="S150" s="332"/>
      <c r="T150" s="332"/>
      <c r="U150" s="331"/>
      <c r="V150" s="331"/>
      <c r="W150" s="331"/>
      <c r="X150" s="331"/>
      <c r="Y150" s="331"/>
      <c r="Z150" s="331"/>
      <c r="AA150" s="331"/>
    </row>
    <row r="151" spans="1:27" x14ac:dyDescent="0.35">
      <c r="A151" s="331"/>
      <c r="B151" s="331"/>
      <c r="C151" s="331"/>
      <c r="D151" s="331"/>
      <c r="E151" s="331"/>
      <c r="F151" s="332"/>
      <c r="G151" s="332"/>
      <c r="H151" s="332"/>
      <c r="I151" s="332"/>
      <c r="J151" s="332"/>
      <c r="K151" s="332"/>
      <c r="L151" s="332"/>
      <c r="M151" s="332"/>
      <c r="N151" s="332"/>
      <c r="O151" s="332"/>
      <c r="P151" s="332"/>
      <c r="Q151" s="332"/>
      <c r="R151" s="332"/>
      <c r="S151" s="332"/>
      <c r="T151" s="332"/>
      <c r="U151" s="331"/>
      <c r="V151" s="331"/>
      <c r="W151" s="331"/>
      <c r="X151" s="331"/>
      <c r="Y151" s="331"/>
      <c r="Z151" s="331"/>
      <c r="AA151" s="331"/>
    </row>
    <row r="152" spans="1:27" x14ac:dyDescent="0.35">
      <c r="A152" s="331"/>
      <c r="B152" s="331"/>
      <c r="C152" s="331"/>
      <c r="D152" s="331"/>
      <c r="E152" s="331"/>
      <c r="F152" s="332"/>
      <c r="G152" s="332"/>
      <c r="H152" s="332"/>
      <c r="I152" s="332"/>
      <c r="J152" s="332"/>
      <c r="K152" s="332"/>
      <c r="L152" s="332"/>
      <c r="M152" s="332"/>
      <c r="N152" s="332"/>
      <c r="O152" s="332"/>
      <c r="P152" s="332"/>
      <c r="Q152" s="332"/>
      <c r="R152" s="332"/>
      <c r="S152" s="332"/>
      <c r="T152" s="332"/>
      <c r="U152" s="331"/>
      <c r="V152" s="331"/>
      <c r="W152" s="331"/>
      <c r="X152" s="331"/>
      <c r="Y152" s="331"/>
      <c r="Z152" s="331"/>
      <c r="AA152" s="331"/>
    </row>
    <row r="153" spans="1:27" x14ac:dyDescent="0.35">
      <c r="A153" s="331"/>
      <c r="B153" s="331"/>
      <c r="C153" s="331"/>
      <c r="D153" s="331"/>
      <c r="E153" s="331"/>
      <c r="F153" s="332"/>
      <c r="G153" s="332"/>
      <c r="H153" s="332"/>
      <c r="I153" s="332"/>
      <c r="J153" s="332"/>
      <c r="K153" s="332"/>
      <c r="L153" s="332"/>
      <c r="M153" s="332"/>
      <c r="N153" s="332"/>
      <c r="O153" s="332"/>
      <c r="P153" s="332"/>
      <c r="Q153" s="332"/>
      <c r="R153" s="332"/>
      <c r="S153" s="332"/>
      <c r="T153" s="332"/>
      <c r="U153" s="331"/>
      <c r="V153" s="331"/>
      <c r="W153" s="331"/>
      <c r="X153" s="331"/>
      <c r="Y153" s="331"/>
      <c r="Z153" s="331"/>
      <c r="AA153" s="331"/>
    </row>
    <row r="154" spans="1:27" x14ac:dyDescent="0.35">
      <c r="A154" s="331"/>
      <c r="B154" s="331"/>
      <c r="C154" s="331"/>
      <c r="D154" s="331"/>
      <c r="E154" s="331"/>
      <c r="F154" s="332"/>
      <c r="G154" s="332"/>
      <c r="H154" s="332"/>
      <c r="I154" s="332"/>
      <c r="J154" s="332"/>
      <c r="K154" s="332"/>
      <c r="L154" s="332"/>
      <c r="M154" s="332"/>
      <c r="N154" s="332"/>
      <c r="O154" s="332"/>
      <c r="P154" s="332"/>
      <c r="Q154" s="332"/>
      <c r="R154" s="332"/>
      <c r="S154" s="332"/>
      <c r="T154" s="332"/>
      <c r="U154" s="331"/>
      <c r="V154" s="331"/>
      <c r="W154" s="331"/>
      <c r="X154" s="331"/>
      <c r="Y154" s="331"/>
      <c r="Z154" s="331"/>
      <c r="AA154" s="331"/>
    </row>
    <row r="155" spans="1:27" x14ac:dyDescent="0.35">
      <c r="A155" s="331"/>
      <c r="B155" s="331"/>
      <c r="C155" s="331"/>
      <c r="D155" s="331"/>
      <c r="E155" s="331"/>
      <c r="F155" s="332"/>
      <c r="G155" s="332"/>
      <c r="H155" s="332"/>
      <c r="I155" s="332"/>
      <c r="J155" s="332"/>
      <c r="K155" s="332"/>
      <c r="L155" s="332"/>
      <c r="M155" s="332"/>
      <c r="N155" s="332"/>
      <c r="O155" s="332"/>
      <c r="P155" s="332"/>
      <c r="Q155" s="332"/>
      <c r="R155" s="332"/>
      <c r="S155" s="332"/>
      <c r="T155" s="332"/>
      <c r="U155" s="331"/>
      <c r="V155" s="331"/>
      <c r="W155" s="331"/>
      <c r="X155" s="331"/>
      <c r="Y155" s="331"/>
      <c r="Z155" s="331"/>
      <c r="AA155" s="331"/>
    </row>
    <row r="156" spans="1:27" x14ac:dyDescent="0.35">
      <c r="A156" s="331"/>
      <c r="B156" s="331"/>
      <c r="C156" s="331"/>
      <c r="D156" s="331"/>
      <c r="E156" s="331"/>
      <c r="F156" s="332"/>
      <c r="G156" s="332"/>
      <c r="H156" s="332"/>
      <c r="I156" s="332"/>
      <c r="J156" s="332"/>
      <c r="K156" s="332"/>
      <c r="L156" s="332"/>
      <c r="M156" s="332"/>
      <c r="N156" s="332"/>
      <c r="O156" s="332"/>
      <c r="P156" s="332"/>
      <c r="Q156" s="332"/>
      <c r="R156" s="332"/>
      <c r="S156" s="332"/>
      <c r="T156" s="332"/>
      <c r="U156" s="331"/>
      <c r="V156" s="331"/>
      <c r="W156" s="331"/>
      <c r="X156" s="331"/>
      <c r="Y156" s="331"/>
      <c r="Z156" s="331"/>
      <c r="AA156" s="331"/>
    </row>
    <row r="157" spans="1:27" x14ac:dyDescent="0.35">
      <c r="A157" s="331"/>
      <c r="B157" s="331"/>
      <c r="C157" s="331"/>
      <c r="D157" s="331"/>
      <c r="E157" s="331"/>
      <c r="F157" s="332"/>
      <c r="G157" s="332"/>
      <c r="H157" s="332"/>
      <c r="I157" s="332"/>
      <c r="J157" s="332"/>
      <c r="K157" s="332"/>
      <c r="L157" s="332"/>
      <c r="M157" s="332"/>
      <c r="N157" s="332"/>
      <c r="O157" s="332"/>
      <c r="P157" s="332"/>
      <c r="Q157" s="332"/>
      <c r="R157" s="332"/>
      <c r="S157" s="332"/>
      <c r="T157" s="332"/>
      <c r="U157" s="331"/>
      <c r="V157" s="331"/>
      <c r="W157" s="331"/>
      <c r="X157" s="331"/>
      <c r="Y157" s="331"/>
      <c r="Z157" s="331"/>
      <c r="AA157" s="331"/>
    </row>
    <row r="158" spans="1:27" x14ac:dyDescent="0.35">
      <c r="A158" s="331"/>
      <c r="B158" s="331"/>
      <c r="C158" s="331"/>
      <c r="D158" s="331"/>
      <c r="E158" s="331"/>
      <c r="F158" s="332"/>
      <c r="G158" s="332"/>
      <c r="H158" s="332"/>
      <c r="I158" s="332"/>
      <c r="J158" s="332"/>
      <c r="K158" s="332"/>
      <c r="L158" s="332"/>
      <c r="M158" s="332"/>
      <c r="N158" s="332"/>
      <c r="O158" s="332"/>
      <c r="P158" s="332"/>
      <c r="Q158" s="332"/>
      <c r="R158" s="332"/>
      <c r="S158" s="332"/>
      <c r="T158" s="332"/>
      <c r="U158" s="331"/>
      <c r="V158" s="331"/>
      <c r="W158" s="331"/>
      <c r="X158" s="331"/>
      <c r="Y158" s="331"/>
      <c r="Z158" s="331"/>
      <c r="AA158" s="331"/>
    </row>
    <row r="159" spans="1:27" x14ac:dyDescent="0.35">
      <c r="A159" s="331"/>
      <c r="B159" s="331"/>
      <c r="C159" s="331"/>
      <c r="D159" s="331"/>
      <c r="E159" s="331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  <c r="U159" s="331"/>
      <c r="V159" s="331"/>
      <c r="W159" s="331"/>
      <c r="X159" s="331"/>
      <c r="Y159" s="331"/>
      <c r="Z159" s="331"/>
      <c r="AA159" s="331"/>
    </row>
    <row r="160" spans="1:27" x14ac:dyDescent="0.35">
      <c r="A160" s="331"/>
      <c r="B160" s="331"/>
      <c r="C160" s="331"/>
      <c r="D160" s="331"/>
      <c r="E160" s="331"/>
      <c r="F160" s="332"/>
      <c r="G160" s="332"/>
      <c r="H160" s="332"/>
      <c r="I160" s="332"/>
      <c r="J160" s="332"/>
      <c r="K160" s="332"/>
      <c r="L160" s="332"/>
      <c r="M160" s="332"/>
      <c r="N160" s="332"/>
      <c r="O160" s="332"/>
      <c r="P160" s="332"/>
      <c r="Q160" s="332"/>
      <c r="R160" s="332"/>
      <c r="S160" s="332"/>
      <c r="T160" s="332"/>
      <c r="U160" s="331"/>
      <c r="V160" s="331"/>
      <c r="W160" s="331"/>
      <c r="X160" s="331"/>
      <c r="Y160" s="331"/>
      <c r="Z160" s="331"/>
      <c r="AA160" s="331"/>
    </row>
    <row r="161" spans="1:27" x14ac:dyDescent="0.35">
      <c r="A161" s="331"/>
      <c r="B161" s="331"/>
      <c r="C161" s="331"/>
      <c r="D161" s="331"/>
      <c r="E161" s="331"/>
      <c r="F161" s="332"/>
      <c r="G161" s="332"/>
      <c r="H161" s="332"/>
      <c r="I161" s="332"/>
      <c r="J161" s="332"/>
      <c r="K161" s="332"/>
      <c r="L161" s="332"/>
      <c r="M161" s="332"/>
      <c r="N161" s="332"/>
      <c r="O161" s="332"/>
      <c r="P161" s="332"/>
      <c r="Q161" s="332"/>
      <c r="R161" s="332"/>
      <c r="S161" s="332"/>
      <c r="T161" s="332"/>
      <c r="U161" s="331"/>
      <c r="V161" s="331"/>
      <c r="W161" s="331"/>
      <c r="X161" s="331"/>
      <c r="Y161" s="331"/>
      <c r="Z161" s="331"/>
      <c r="AA161" s="331"/>
    </row>
    <row r="162" spans="1:27" x14ac:dyDescent="0.35">
      <c r="A162" s="331"/>
      <c r="B162" s="331"/>
      <c r="C162" s="331"/>
      <c r="D162" s="331"/>
      <c r="E162" s="331"/>
      <c r="F162" s="332"/>
      <c r="G162" s="332"/>
      <c r="H162" s="332"/>
      <c r="I162" s="332"/>
      <c r="J162" s="332"/>
      <c r="K162" s="332"/>
      <c r="L162" s="332"/>
      <c r="M162" s="332"/>
      <c r="N162" s="332"/>
      <c r="O162" s="332"/>
      <c r="P162" s="332"/>
      <c r="Q162" s="332"/>
      <c r="R162" s="332"/>
      <c r="S162" s="332"/>
      <c r="T162" s="332"/>
      <c r="U162" s="331"/>
      <c r="V162" s="331"/>
      <c r="W162" s="331"/>
      <c r="X162" s="331"/>
      <c r="Y162" s="331"/>
      <c r="Z162" s="331"/>
      <c r="AA162" s="331"/>
    </row>
    <row r="163" spans="1:27" x14ac:dyDescent="0.35">
      <c r="A163" s="331"/>
      <c r="B163" s="331"/>
      <c r="C163" s="331"/>
      <c r="D163" s="331"/>
      <c r="E163" s="331"/>
      <c r="F163" s="332"/>
      <c r="G163" s="332"/>
      <c r="H163" s="332"/>
      <c r="I163" s="332"/>
      <c r="J163" s="332"/>
      <c r="K163" s="332"/>
      <c r="L163" s="332"/>
      <c r="M163" s="332"/>
      <c r="N163" s="332"/>
      <c r="O163" s="332"/>
      <c r="P163" s="332"/>
      <c r="Q163" s="332"/>
      <c r="R163" s="332"/>
      <c r="S163" s="332"/>
      <c r="T163" s="332"/>
      <c r="U163" s="331"/>
      <c r="V163" s="331"/>
      <c r="W163" s="331"/>
      <c r="X163" s="331"/>
      <c r="Y163" s="331"/>
      <c r="Z163" s="331"/>
      <c r="AA163" s="331"/>
    </row>
    <row r="164" spans="1:27" x14ac:dyDescent="0.35">
      <c r="A164" s="331"/>
      <c r="B164" s="331"/>
      <c r="C164" s="331"/>
      <c r="D164" s="331"/>
      <c r="E164" s="331"/>
      <c r="F164" s="332"/>
      <c r="G164" s="332"/>
      <c r="H164" s="332"/>
      <c r="I164" s="332"/>
      <c r="J164" s="332"/>
      <c r="K164" s="332"/>
      <c r="L164" s="332"/>
      <c r="M164" s="332"/>
      <c r="N164" s="332"/>
      <c r="O164" s="332"/>
      <c r="P164" s="332"/>
      <c r="Q164" s="332"/>
      <c r="R164" s="332"/>
      <c r="S164" s="332"/>
      <c r="T164" s="332"/>
      <c r="U164" s="331"/>
      <c r="V164" s="331"/>
      <c r="W164" s="331"/>
      <c r="X164" s="331"/>
      <c r="Y164" s="331"/>
      <c r="Z164" s="331"/>
      <c r="AA164" s="331"/>
    </row>
    <row r="165" spans="1:27" x14ac:dyDescent="0.35">
      <c r="A165" s="331"/>
      <c r="B165" s="331"/>
      <c r="C165" s="331"/>
      <c r="D165" s="331"/>
      <c r="E165" s="331"/>
      <c r="F165" s="332"/>
      <c r="G165" s="332"/>
      <c r="H165" s="332"/>
      <c r="I165" s="332"/>
      <c r="J165" s="332"/>
      <c r="K165" s="332"/>
      <c r="L165" s="332"/>
      <c r="M165" s="332"/>
      <c r="N165" s="332"/>
      <c r="O165" s="332"/>
      <c r="P165" s="332"/>
      <c r="Q165" s="332"/>
      <c r="R165" s="332"/>
      <c r="S165" s="332"/>
      <c r="T165" s="332"/>
      <c r="U165" s="331"/>
      <c r="V165" s="331"/>
      <c r="W165" s="331"/>
      <c r="X165" s="331"/>
      <c r="Y165" s="331"/>
      <c r="Z165" s="331"/>
      <c r="AA165" s="331"/>
    </row>
    <row r="166" spans="1:27" x14ac:dyDescent="0.35">
      <c r="A166" s="331"/>
      <c r="B166" s="331"/>
      <c r="C166" s="331"/>
      <c r="D166" s="331"/>
      <c r="E166" s="331"/>
      <c r="F166" s="332"/>
      <c r="G166" s="332"/>
      <c r="H166" s="332"/>
      <c r="I166" s="332"/>
      <c r="J166" s="332"/>
      <c r="K166" s="332"/>
      <c r="L166" s="332"/>
      <c r="M166" s="332"/>
      <c r="N166" s="332"/>
      <c r="O166" s="332"/>
      <c r="P166" s="332"/>
      <c r="Q166" s="332"/>
      <c r="R166" s="332"/>
      <c r="S166" s="332"/>
      <c r="T166" s="332"/>
      <c r="U166" s="331"/>
      <c r="V166" s="331"/>
      <c r="W166" s="331"/>
      <c r="X166" s="331"/>
      <c r="Y166" s="331"/>
      <c r="Z166" s="331"/>
      <c r="AA166" s="331"/>
    </row>
    <row r="167" spans="1:27" x14ac:dyDescent="0.35">
      <c r="A167" s="331"/>
      <c r="B167" s="331"/>
      <c r="C167" s="331"/>
      <c r="D167" s="331"/>
      <c r="E167" s="331"/>
      <c r="F167" s="332"/>
      <c r="G167" s="332"/>
      <c r="H167" s="332"/>
      <c r="I167" s="332"/>
      <c r="J167" s="332"/>
      <c r="K167" s="332"/>
      <c r="L167" s="332"/>
      <c r="M167" s="332"/>
      <c r="N167" s="332"/>
      <c r="O167" s="332"/>
      <c r="P167" s="332"/>
      <c r="Q167" s="332"/>
      <c r="R167" s="332"/>
      <c r="S167" s="332"/>
      <c r="T167" s="332"/>
      <c r="U167" s="331"/>
      <c r="V167" s="331"/>
      <c r="W167" s="331"/>
      <c r="X167" s="331"/>
      <c r="Y167" s="331"/>
      <c r="Z167" s="331"/>
      <c r="AA167" s="331"/>
    </row>
    <row r="168" spans="1:27" x14ac:dyDescent="0.35">
      <c r="A168" s="331"/>
      <c r="B168" s="331"/>
      <c r="C168" s="331"/>
      <c r="D168" s="331"/>
      <c r="E168" s="331"/>
      <c r="F168" s="332"/>
      <c r="G168" s="332"/>
      <c r="H168" s="332"/>
      <c r="I168" s="332"/>
      <c r="J168" s="332"/>
      <c r="K168" s="332"/>
      <c r="L168" s="332"/>
      <c r="M168" s="332"/>
      <c r="N168" s="332"/>
      <c r="O168" s="332"/>
      <c r="P168" s="332"/>
      <c r="Q168" s="332"/>
      <c r="R168" s="332"/>
      <c r="S168" s="332"/>
      <c r="T168" s="332"/>
      <c r="U168" s="331"/>
      <c r="V168" s="331"/>
      <c r="W168" s="331"/>
      <c r="X168" s="331"/>
      <c r="Y168" s="331"/>
      <c r="Z168" s="331"/>
      <c r="AA168" s="331"/>
    </row>
  </sheetData>
  <sheetProtection algorithmName="SHA-512" hashValue="eG0V33RRZjMKwDa4UzhNFPL5Md566muYLGn+Rshus36wIWrAUWqc8RLEkif44OCqJm6qQmrGM1HllJJgDKXnfg==" saltValue="d9ebg7tj+9II1AR+KjDC9A==" spinCount="100000" sheet="1" objects="1" scenarios="1" selectLockedCells="1"/>
  <mergeCells count="14">
    <mergeCell ref="F6:H6"/>
    <mergeCell ref="Q3:S3"/>
    <mergeCell ref="Q4:S4"/>
    <mergeCell ref="B5:C5"/>
    <mergeCell ref="G3:H3"/>
    <mergeCell ref="G4:H4"/>
    <mergeCell ref="G5:H5"/>
    <mergeCell ref="E5:F5"/>
    <mergeCell ref="I3:K3"/>
    <mergeCell ref="L3:M3"/>
    <mergeCell ref="L4:M4"/>
    <mergeCell ref="B3:D3"/>
    <mergeCell ref="E3:F3"/>
    <mergeCell ref="E4:F4"/>
  </mergeCells>
  <dataValidations count="1">
    <dataValidation type="custom" showInputMessage="1" showErrorMessage="1" errorTitle="Achtung" error="Bitte füllen Sie zunächst alle individuellen Felder im oberen Bereich aus - Danke!" sqref="B9:B18" xr:uid="{19AB31A3-1153-438A-89B1-8E8DF038450D}">
      <formula1>NOT(ISBLANK($D$5))/NOT(ISBLANK($G$3))/NOT(ISBLANK($G$4))/NOT(ISBLANK($G$5))/NOT(ISBLANK($L$3))/NOT(ISBLANK($L$4))/NOT(ISBLANK($P$3))</formula1>
    </dataValidation>
  </dataValidations>
  <pageMargins left="0.23622047244094491" right="0.23622047244094491" top="0.74803149606299213" bottom="0.74803149606299213" header="0.31496062992125984" footer="0.31496062992125984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90" r:id="rId4" name="Button 42">
              <controlPr defaultSize="0" print="0" autoFill="0" autoPict="0" macro="[0]!Tabelle1.SendWorkBook">
                <anchor moveWithCells="1" sizeWithCells="1">
                  <from>
                    <xdr:col>16</xdr:col>
                    <xdr:colOff>622300</xdr:colOff>
                    <xdr:row>2</xdr:row>
                    <xdr:rowOff>12700</xdr:rowOff>
                  </from>
                  <to>
                    <xdr:col>18</xdr:col>
                    <xdr:colOff>774700</xdr:colOff>
                    <xdr:row>4</xdr:row>
                    <xdr:rowOff>63500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A32E11C-4BB6-4BCB-A641-1678379DA6E3}">
          <x14:formula1>
            <xm:f>'Input Buchungstool '!$F$8:$F$9</xm:f>
          </x14:formula1>
          <xm:sqref>K9:K18 F9:I18 M9:S18</xm:sqref>
        </x14:dataValidation>
        <x14:dataValidation type="list" allowBlank="1" showInputMessage="1" showErrorMessage="1" xr:uid="{D2D76582-3C29-4515-AD39-91B51D907A31}">
          <x14:formula1>
            <xm:f>'Input Buchungstool '!$H$6:$H$9</xm:f>
          </x14:formula1>
          <xm:sqref>G5</xm:sqref>
        </x14:dataValidation>
        <x14:dataValidation type="list" allowBlank="1" showInputMessage="1" showErrorMessage="1" xr:uid="{51DA7D17-EDA6-4C4B-8537-75A507E66D43}">
          <x14:formula1>
            <xm:f>'Input Buchungstool '!$G$6:$G$11</xm:f>
          </x14:formula1>
          <xm:sqref>D5</xm:sqref>
        </x14:dataValidation>
        <x14:dataValidation type="list" allowBlank="1" showInputMessage="1" showErrorMessage="1" xr:uid="{B89389E6-3D9C-4446-B277-C78FB4F5373C}">
          <x14:formula1>
            <xm:f>'Input Buchungstool '!$I$6:$I$10</xm:f>
          </x14:formula1>
          <xm:sqref>J9:J18</xm:sqref>
        </x14:dataValidation>
        <x14:dataValidation type="list" allowBlank="1" showInputMessage="1" showErrorMessage="1" xr:uid="{CCEFB9D7-186C-403F-BB6D-F75B5C35ACD2}">
          <x14:formula1>
            <xm:f>'Input Buchungstool '!$J$6:$J$9</xm:f>
          </x14:formula1>
          <xm:sqref>T9:T18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C7D0-9AA8-4FBA-A199-499E8BDFFEE2}">
  <sheetPr codeName="Tabelle3">
    <tabColor rgb="FF0F94A7"/>
  </sheetPr>
  <dimension ref="A2:Y1048347"/>
  <sheetViews>
    <sheetView topLeftCell="E1" zoomScale="115" zoomScaleNormal="115" workbookViewId="0">
      <selection activeCell="I14" sqref="I14"/>
    </sheetView>
  </sheetViews>
  <sheetFormatPr baseColWidth="10" defaultColWidth="8.90625" defaultRowHeight="14.5" x14ac:dyDescent="0.35"/>
  <cols>
    <col min="1" max="1" width="2.6328125" style="1" customWidth="1"/>
    <col min="2" max="3" width="38.54296875" style="1" customWidth="1"/>
    <col min="4" max="8" width="26.36328125" style="1" customWidth="1"/>
    <col min="9" max="9" width="32.08984375" style="1" customWidth="1"/>
    <col min="10" max="10" width="37" style="1" customWidth="1"/>
    <col min="11" max="11" width="45.6328125" style="1" customWidth="1"/>
    <col min="12" max="13" width="26.453125" style="1" customWidth="1"/>
    <col min="14" max="14" width="31.6328125" style="1" bestFit="1" customWidth="1"/>
    <col min="15" max="16" width="23.453125" style="1" customWidth="1"/>
    <col min="17" max="17" width="21" style="1" customWidth="1"/>
    <col min="18" max="18" width="23.453125" style="1" hidden="1" customWidth="1"/>
    <col min="19" max="19" width="23.453125" style="1" customWidth="1"/>
    <col min="20" max="21" width="8.90625" style="1"/>
    <col min="22" max="28" width="14.90625" style="1" customWidth="1"/>
    <col min="29" max="16384" width="8.90625" style="1"/>
  </cols>
  <sheetData>
    <row r="2" spans="1:25" ht="7.25" customHeight="1" thickBot="1" x14ac:dyDescent="0.4"/>
    <row r="3" spans="1:25" ht="23" customHeight="1" thickBot="1" x14ac:dyDescent="0.4">
      <c r="A3" s="167"/>
      <c r="B3" s="168" t="s">
        <v>342</v>
      </c>
      <c r="C3" s="168"/>
      <c r="D3" s="169"/>
      <c r="E3" s="169"/>
      <c r="F3" s="169"/>
      <c r="G3" s="169"/>
      <c r="H3" s="169"/>
      <c r="I3" s="169"/>
      <c r="J3" s="170"/>
    </row>
    <row r="4" spans="1:25" ht="15" thickBot="1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35">
      <c r="A5" s="4"/>
      <c r="B5" s="134" t="s">
        <v>343</v>
      </c>
      <c r="C5" s="384" t="s">
        <v>344</v>
      </c>
      <c r="D5" s="385"/>
      <c r="E5" s="4"/>
      <c r="F5" s="291" t="s">
        <v>346</v>
      </c>
      <c r="G5" s="291" t="s">
        <v>445</v>
      </c>
      <c r="H5" s="291" t="s">
        <v>452</v>
      </c>
      <c r="I5" s="291" t="s">
        <v>465</v>
      </c>
      <c r="J5" s="291" t="s">
        <v>467</v>
      </c>
      <c r="K5" s="356">
        <v>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35">
      <c r="A6" s="4"/>
      <c r="B6" s="302"/>
      <c r="C6" s="304" t="s">
        <v>348</v>
      </c>
      <c r="D6" s="305" t="s">
        <v>347</v>
      </c>
      <c r="E6" s="4"/>
      <c r="F6" s="355" t="s">
        <v>347</v>
      </c>
      <c r="G6" s="354" t="s">
        <v>446</v>
      </c>
      <c r="H6" s="356" t="s">
        <v>453</v>
      </c>
      <c r="I6" s="354">
        <v>1</v>
      </c>
      <c r="J6" s="397" t="s">
        <v>468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3.5" x14ac:dyDescent="0.35">
      <c r="A7" s="4"/>
      <c r="B7" s="342" t="s">
        <v>435</v>
      </c>
      <c r="C7" s="136">
        <f>Übersicht!G7</f>
        <v>250</v>
      </c>
      <c r="D7" s="136">
        <f>Übersicht!D7</f>
        <v>200</v>
      </c>
      <c r="E7" s="4"/>
      <c r="F7" s="355"/>
      <c r="G7" s="354" t="s">
        <v>447</v>
      </c>
      <c r="H7" s="356" t="s">
        <v>454</v>
      </c>
      <c r="I7" s="354">
        <v>2</v>
      </c>
      <c r="J7" s="400" t="s">
        <v>469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3.5" x14ac:dyDescent="0.35">
      <c r="A8" s="4"/>
      <c r="B8" s="342" t="s">
        <v>436</v>
      </c>
      <c r="C8" s="136">
        <f>Übersicht!G8</f>
        <v>350</v>
      </c>
      <c r="D8" s="136">
        <f>Übersicht!D8</f>
        <v>300</v>
      </c>
      <c r="E8" s="4"/>
      <c r="F8" s="355" t="s">
        <v>258</v>
      </c>
      <c r="G8" s="354" t="s">
        <v>448</v>
      </c>
      <c r="H8" s="356" t="s">
        <v>455</v>
      </c>
      <c r="I8" s="354">
        <v>3</v>
      </c>
      <c r="J8" s="398" t="s">
        <v>470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3.5" x14ac:dyDescent="0.35">
      <c r="A9" s="4"/>
      <c r="B9" s="342" t="s">
        <v>437</v>
      </c>
      <c r="C9" s="136">
        <f>Übersicht!G9</f>
        <v>800</v>
      </c>
      <c r="D9" s="136">
        <f>Übersicht!D9</f>
        <v>750</v>
      </c>
      <c r="E9" s="4"/>
      <c r="F9" s="355"/>
      <c r="G9" s="354" t="s">
        <v>449</v>
      </c>
      <c r="H9" s="356" t="s">
        <v>456</v>
      </c>
      <c r="I9" s="354">
        <v>4</v>
      </c>
      <c r="J9" s="419" t="s">
        <v>472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36" customHeight="1" x14ac:dyDescent="0.35">
      <c r="A10" s="4"/>
      <c r="B10" s="351" t="s">
        <v>434</v>
      </c>
      <c r="C10" s="136">
        <v>250</v>
      </c>
      <c r="D10" s="136"/>
      <c r="E10" s="4"/>
      <c r="F10" s="355"/>
      <c r="G10" s="354" t="s">
        <v>450</v>
      </c>
      <c r="H10" s="356"/>
      <c r="I10" s="354">
        <v>5</v>
      </c>
      <c r="J10" s="398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44" thickBot="1" x14ac:dyDescent="0.4">
      <c r="A11" s="4"/>
      <c r="B11" s="342" t="s">
        <v>463</v>
      </c>
      <c r="C11" s="136">
        <v>500</v>
      </c>
      <c r="D11" s="136"/>
      <c r="E11" s="4"/>
      <c r="F11" s="357"/>
      <c r="G11" s="358" t="s">
        <v>451</v>
      </c>
      <c r="H11" s="359"/>
      <c r="I11" s="358"/>
      <c r="J11" s="399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49.25" customHeight="1" x14ac:dyDescent="0.35">
      <c r="A12" s="4"/>
      <c r="B12" s="342" t="s">
        <v>464</v>
      </c>
      <c r="C12" s="136">
        <v>100</v>
      </c>
      <c r="D12" s="136"/>
      <c r="E12" s="4"/>
      <c r="F12" s="354"/>
      <c r="G12" s="354"/>
      <c r="H12" s="35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" thickBot="1" x14ac:dyDescent="0.4">
      <c r="A13" s="4"/>
      <c r="B13" s="135" t="s">
        <v>432</v>
      </c>
      <c r="C13" s="136">
        <f>Übersicht!H7</f>
        <v>15.9</v>
      </c>
      <c r="D13" s="136">
        <f>Übersicht!E7</f>
        <v>15.9</v>
      </c>
      <c r="E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58" x14ac:dyDescent="0.35">
      <c r="A14" s="4"/>
      <c r="B14" s="343" t="s">
        <v>460</v>
      </c>
      <c r="C14" s="150"/>
      <c r="D14" s="303">
        <f>Übersicht!H16</f>
        <v>15.8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43.5" x14ac:dyDescent="0.35">
      <c r="A15" s="4"/>
      <c r="B15" s="342" t="s">
        <v>461</v>
      </c>
      <c r="C15" s="4"/>
      <c r="D15" s="289">
        <f>Übersicht!H17</f>
        <v>24.3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58" x14ac:dyDescent="0.35">
      <c r="A16" s="4"/>
      <c r="B16" s="342" t="s">
        <v>433</v>
      </c>
      <c r="C16" s="4"/>
      <c r="D16" s="289">
        <f>Übersicht!H18</f>
        <v>4.5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58" x14ac:dyDescent="0.35">
      <c r="A17" s="4"/>
      <c r="B17" s="342" t="s">
        <v>462</v>
      </c>
      <c r="C17" s="4"/>
      <c r="D17" s="289">
        <f>Übersicht!H23</f>
        <v>5.9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5">
      <c r="A18" s="4"/>
      <c r="B18" s="135" t="s">
        <v>349</v>
      </c>
      <c r="C18" s="4"/>
      <c r="D18" s="289">
        <f>Übersicht!H19</f>
        <v>5.9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43.5" x14ac:dyDescent="0.35">
      <c r="A19" s="4"/>
      <c r="B19" s="342" t="s">
        <v>438</v>
      </c>
      <c r="C19" s="4"/>
      <c r="D19" s="289">
        <f>Übersicht!H20</f>
        <v>105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43.5" x14ac:dyDescent="0.35">
      <c r="A20" s="4"/>
      <c r="B20" s="342" t="s">
        <v>439</v>
      </c>
      <c r="C20" s="4"/>
      <c r="D20" s="289">
        <f>Übersicht!H21</f>
        <v>150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5">
      <c r="A21" s="4"/>
      <c r="B21" s="135" t="s">
        <v>326</v>
      </c>
      <c r="C21" s="4"/>
      <c r="D21" s="289">
        <f>Übersicht!H22</f>
        <v>10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44" thickBot="1" x14ac:dyDescent="0.4">
      <c r="A22" s="4"/>
      <c r="B22" s="350" t="s">
        <v>466</v>
      </c>
      <c r="C22" s="152"/>
      <c r="D22" s="290" t="s">
        <v>471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5">
      <c r="A24" s="4"/>
      <c r="B24" s="127" t="s">
        <v>350</v>
      </c>
      <c r="C24" s="127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x14ac:dyDescent="0.35">
      <c r="A110" s="4"/>
      <c r="B110" s="4"/>
      <c r="C110" s="4"/>
      <c r="D110" s="4"/>
      <c r="E110" s="4"/>
    </row>
    <row r="111" spans="1:25" x14ac:dyDescent="0.35">
      <c r="A111" s="4"/>
      <c r="B111" s="4"/>
      <c r="C111" s="4"/>
      <c r="D111" s="4"/>
      <c r="E111" s="4"/>
    </row>
    <row r="112" spans="1:25" x14ac:dyDescent="0.35">
      <c r="A112" s="4"/>
      <c r="B112" s="4"/>
      <c r="C112" s="4"/>
      <c r="D112" s="4"/>
      <c r="E112" s="4"/>
    </row>
    <row r="113" spans="1:5" x14ac:dyDescent="0.35">
      <c r="A113" s="4"/>
      <c r="B113" s="4"/>
      <c r="C113" s="4"/>
      <c r="D113" s="4"/>
      <c r="E113" s="4"/>
    </row>
    <row r="114" spans="1:5" x14ac:dyDescent="0.35">
      <c r="A114" s="4"/>
      <c r="B114" s="4"/>
      <c r="C114" s="4"/>
      <c r="D114" s="4"/>
      <c r="E114" s="4"/>
    </row>
    <row r="115" spans="1:5" x14ac:dyDescent="0.35">
      <c r="A115" s="4"/>
      <c r="B115" s="4"/>
      <c r="C115" s="4"/>
      <c r="D115" s="4"/>
      <c r="E115" s="4"/>
    </row>
    <row r="116" spans="1:5" x14ac:dyDescent="0.35">
      <c r="A116" s="4"/>
      <c r="B116" s="4"/>
      <c r="C116" s="4"/>
      <c r="D116" s="4"/>
      <c r="E116" s="4"/>
    </row>
    <row r="117" spans="1:5" x14ac:dyDescent="0.35">
      <c r="A117" s="4"/>
      <c r="B117" s="4"/>
      <c r="C117" s="4"/>
      <c r="D117" s="4"/>
      <c r="E117" s="4"/>
    </row>
    <row r="118" spans="1:5" x14ac:dyDescent="0.35">
      <c r="A118" s="4"/>
      <c r="B118" s="4"/>
      <c r="C118" s="4"/>
      <c r="D118" s="4"/>
      <c r="E118" s="4"/>
    </row>
    <row r="119" spans="1:5" x14ac:dyDescent="0.35">
      <c r="A119" s="4"/>
      <c r="B119" s="4"/>
      <c r="C119" s="4"/>
      <c r="D119" s="4"/>
      <c r="E119" s="4"/>
    </row>
    <row r="120" spans="1:5" x14ac:dyDescent="0.35">
      <c r="A120" s="4"/>
      <c r="B120" s="4"/>
      <c r="C120" s="4"/>
      <c r="D120" s="4"/>
      <c r="E120" s="4"/>
    </row>
    <row r="1048347" spans="19:19" x14ac:dyDescent="0.35">
      <c r="S1048347" s="4"/>
    </row>
  </sheetData>
  <mergeCells count="1">
    <mergeCell ref="C5:D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D93B-AE18-4D8E-A9D1-2940A5C117FD}">
  <sheetPr codeName="Tabelle4">
    <tabColor rgb="FFF9C9CF"/>
  </sheetPr>
  <dimension ref="B2:AB1048420"/>
  <sheetViews>
    <sheetView zoomScale="115" zoomScaleNormal="115" workbookViewId="0">
      <pane xSplit="2" ySplit="4" topLeftCell="H33" activePane="bottomRight" state="frozen"/>
      <selection activeCell="I14" sqref="I14"/>
      <selection pane="topRight" activeCell="I14" sqref="I14"/>
      <selection pane="bottomLeft" activeCell="I14" sqref="I14"/>
      <selection pane="bottomRight" activeCell="I14" sqref="I14"/>
    </sheetView>
  </sheetViews>
  <sheetFormatPr baseColWidth="10" defaultColWidth="8.90625" defaultRowHeight="14.5" x14ac:dyDescent="0.35"/>
  <cols>
    <col min="1" max="1" width="2.6328125" style="1" customWidth="1"/>
    <col min="2" max="2" width="38.54296875" style="1" customWidth="1"/>
    <col min="3" max="3" width="33.90625" style="1" customWidth="1"/>
    <col min="4" max="8" width="34.36328125" style="1" customWidth="1"/>
    <col min="9" max="9" width="34.453125" style="1" customWidth="1"/>
    <col min="10" max="10" width="33" style="1" customWidth="1"/>
    <col min="11" max="12" width="21.08984375" style="1" customWidth="1"/>
    <col min="13" max="14" width="26.453125" style="1" customWidth="1"/>
    <col min="15" max="19" width="23.453125" style="1" customWidth="1"/>
    <col min="20" max="21" width="8.90625" style="1"/>
    <col min="22" max="28" width="14.90625" style="1" customWidth="1"/>
    <col min="29" max="16384" width="8.90625" style="1"/>
  </cols>
  <sheetData>
    <row r="2" spans="2:11" ht="7.25" customHeight="1" thickBot="1" x14ac:dyDescent="0.4"/>
    <row r="3" spans="2:11" ht="23" customHeight="1" thickBot="1" x14ac:dyDescent="0.4">
      <c r="B3" s="175" t="s">
        <v>35</v>
      </c>
      <c r="C3" s="169"/>
      <c r="D3" s="169"/>
      <c r="E3" s="169"/>
      <c r="F3" s="169"/>
      <c r="G3" s="169"/>
      <c r="H3" s="169"/>
      <c r="I3" s="169"/>
      <c r="J3" s="170"/>
    </row>
    <row r="4" spans="2:11" ht="15" thickBot="1" x14ac:dyDescent="0.4"/>
    <row r="5" spans="2:11" x14ac:dyDescent="0.35">
      <c r="B5" s="179" t="s">
        <v>10</v>
      </c>
      <c r="C5" s="180" t="s">
        <v>11</v>
      </c>
      <c r="D5" s="254" t="s">
        <v>27</v>
      </c>
      <c r="E5" s="4"/>
      <c r="F5" s="99"/>
      <c r="G5" s="4"/>
      <c r="H5" s="4"/>
      <c r="I5" s="4"/>
      <c r="J5" s="4"/>
      <c r="K5" s="4"/>
    </row>
    <row r="6" spans="2:11" ht="29" x14ac:dyDescent="0.35">
      <c r="B6" s="263" t="s">
        <v>25</v>
      </c>
      <c r="C6" s="95">
        <v>300000</v>
      </c>
      <c r="D6" s="253" t="s">
        <v>318</v>
      </c>
      <c r="E6" s="4"/>
      <c r="F6" s="100"/>
      <c r="G6" s="100"/>
      <c r="H6" s="100"/>
      <c r="I6" s="100"/>
      <c r="J6" s="100"/>
      <c r="K6" s="4"/>
    </row>
    <row r="7" spans="2:11" ht="29" x14ac:dyDescent="0.35">
      <c r="B7" s="263" t="s">
        <v>232</v>
      </c>
      <c r="C7" s="13"/>
      <c r="D7" s="253" t="s">
        <v>319</v>
      </c>
      <c r="E7" s="4"/>
      <c r="F7" s="100"/>
      <c r="G7" s="100"/>
      <c r="H7" s="100"/>
      <c r="I7" s="100"/>
      <c r="J7" s="100"/>
      <c r="K7" s="4"/>
    </row>
    <row r="8" spans="2:11" x14ac:dyDescent="0.35">
      <c r="B8" s="263" t="s">
        <v>267</v>
      </c>
      <c r="C8" s="13"/>
      <c r="D8" s="253" t="s">
        <v>320</v>
      </c>
      <c r="E8" s="4"/>
      <c r="F8" s="100"/>
      <c r="G8" s="100"/>
      <c r="H8" s="100"/>
      <c r="I8" s="100"/>
      <c r="J8" s="100"/>
      <c r="K8" s="4"/>
    </row>
    <row r="9" spans="2:11" ht="29" x14ac:dyDescent="0.35">
      <c r="B9" s="263" t="s">
        <v>323</v>
      </c>
      <c r="C9" s="3">
        <f>C6+C7+C8</f>
        <v>300000</v>
      </c>
      <c r="D9" s="253" t="s">
        <v>321</v>
      </c>
      <c r="E9" s="4"/>
      <c r="F9" s="6"/>
      <c r="G9" s="6"/>
      <c r="H9" s="6"/>
      <c r="I9" s="6"/>
      <c r="J9" s="6"/>
      <c r="K9" s="4"/>
    </row>
    <row r="10" spans="2:11" x14ac:dyDescent="0.35">
      <c r="B10" s="263" t="s">
        <v>12</v>
      </c>
      <c r="C10" s="340">
        <v>2018</v>
      </c>
      <c r="D10" s="253" t="s">
        <v>317</v>
      </c>
      <c r="E10" s="4"/>
      <c r="F10" s="6"/>
      <c r="G10" s="6"/>
      <c r="H10" s="6"/>
      <c r="I10" s="6"/>
      <c r="J10" s="6"/>
      <c r="K10" s="4"/>
    </row>
    <row r="11" spans="2:11" ht="29" x14ac:dyDescent="0.35">
      <c r="B11" s="263" t="s">
        <v>183</v>
      </c>
      <c r="C11" s="16">
        <v>248</v>
      </c>
      <c r="D11" s="253" t="s">
        <v>322</v>
      </c>
      <c r="E11" s="4"/>
      <c r="F11" s="6"/>
      <c r="G11" s="6"/>
      <c r="H11" s="6"/>
      <c r="I11" s="6"/>
      <c r="J11" s="6"/>
      <c r="K11" s="4"/>
    </row>
    <row r="12" spans="2:11" x14ac:dyDescent="0.35">
      <c r="B12" s="265" t="s">
        <v>182</v>
      </c>
      <c r="C12" s="341">
        <v>0.78488888888888897</v>
      </c>
      <c r="D12" s="176">
        <v>0.5</v>
      </c>
      <c r="E12" s="4"/>
      <c r="F12" s="4"/>
      <c r="G12" s="4"/>
      <c r="H12" s="4"/>
      <c r="I12" s="4"/>
      <c r="J12" s="4"/>
      <c r="K12" s="4"/>
    </row>
    <row r="13" spans="2:11" ht="29.5" thickBot="1" x14ac:dyDescent="0.4">
      <c r="B13" s="264" t="s">
        <v>324</v>
      </c>
      <c r="C13" s="260">
        <v>0.3</v>
      </c>
      <c r="D13" s="12"/>
      <c r="E13" s="4"/>
      <c r="F13" s="6"/>
      <c r="G13" s="4"/>
      <c r="H13" s="4"/>
      <c r="I13" s="4"/>
      <c r="J13" s="4"/>
      <c r="K13" s="4"/>
    </row>
    <row r="14" spans="2:11" x14ac:dyDescent="0.35">
      <c r="B14" s="4"/>
      <c r="C14" s="6"/>
      <c r="D14" s="109"/>
      <c r="E14" s="4"/>
      <c r="F14" s="6"/>
      <c r="G14" s="6"/>
      <c r="H14" s="6"/>
      <c r="I14" s="6"/>
      <c r="J14" s="6"/>
      <c r="K14" s="4"/>
    </row>
    <row r="15" spans="2:11" ht="15" thickBot="1" x14ac:dyDescent="0.4">
      <c r="B15" s="5" t="s">
        <v>13</v>
      </c>
      <c r="D15" s="6"/>
      <c r="E15" s="4"/>
      <c r="F15" s="6"/>
      <c r="G15" s="4"/>
      <c r="H15" s="4"/>
      <c r="I15" s="4"/>
      <c r="J15" s="4"/>
      <c r="K15" s="4"/>
    </row>
    <row r="16" spans="2:11" x14ac:dyDescent="0.35">
      <c r="B16" s="179" t="s">
        <v>24</v>
      </c>
      <c r="C16" s="255" t="s">
        <v>20</v>
      </c>
      <c r="D16" s="261" t="s">
        <v>38</v>
      </c>
      <c r="E16" s="166"/>
      <c r="F16" s="101"/>
      <c r="G16" s="101"/>
      <c r="H16" s="101"/>
      <c r="I16" s="101"/>
      <c r="J16" s="101"/>
    </row>
    <row r="17" spans="2:28" x14ac:dyDescent="0.35">
      <c r="B17" s="114" t="s">
        <v>23</v>
      </c>
      <c r="C17" s="256">
        <v>33.590000000000003</v>
      </c>
      <c r="D17" s="258" t="s">
        <v>43</v>
      </c>
      <c r="E17" s="141"/>
      <c r="F17" s="4"/>
      <c r="G17" s="4"/>
      <c r="H17" s="4"/>
      <c r="I17" s="4"/>
      <c r="J17" s="4"/>
    </row>
    <row r="18" spans="2:28" x14ac:dyDescent="0.35">
      <c r="B18" s="177" t="s">
        <v>22</v>
      </c>
      <c r="C18" s="256">
        <v>32.96</v>
      </c>
      <c r="D18" s="258" t="s">
        <v>43</v>
      </c>
      <c r="E18" s="141"/>
      <c r="F18" s="4"/>
      <c r="G18" s="4"/>
      <c r="H18" s="4"/>
      <c r="I18" s="4"/>
      <c r="J18" s="4"/>
    </row>
    <row r="19" spans="2:28" x14ac:dyDescent="0.35">
      <c r="B19" s="114" t="s">
        <v>21</v>
      </c>
      <c r="C19" s="256">
        <v>36.42</v>
      </c>
      <c r="D19" s="258" t="s">
        <v>43</v>
      </c>
      <c r="E19" s="141"/>
      <c r="F19" s="4"/>
      <c r="G19" s="4"/>
      <c r="H19" s="4"/>
      <c r="I19" s="4"/>
      <c r="J19" s="4"/>
    </row>
    <row r="20" spans="2:28" x14ac:dyDescent="0.35">
      <c r="B20" s="177" t="s">
        <v>18</v>
      </c>
      <c r="C20" s="256">
        <f>C17+C18+C19</f>
        <v>102.97000000000001</v>
      </c>
      <c r="D20" s="258" t="s">
        <v>44</v>
      </c>
      <c r="E20" s="141"/>
      <c r="F20" s="4"/>
      <c r="G20" s="4"/>
      <c r="H20" s="4"/>
      <c r="I20" s="4"/>
      <c r="J20" s="4"/>
    </row>
    <row r="21" spans="2:28" x14ac:dyDescent="0.35">
      <c r="B21" s="114" t="s">
        <v>14</v>
      </c>
      <c r="C21" s="256">
        <f>32.73+31.23</f>
        <v>63.959999999999994</v>
      </c>
      <c r="D21" s="258" t="s">
        <v>45</v>
      </c>
      <c r="E21" s="141"/>
      <c r="F21" s="7"/>
      <c r="G21" s="7"/>
      <c r="H21" s="110"/>
      <c r="I21" s="7"/>
      <c r="J21" s="7"/>
    </row>
    <row r="22" spans="2:28" x14ac:dyDescent="0.35">
      <c r="B22" s="114" t="s">
        <v>17</v>
      </c>
      <c r="C22" s="256">
        <v>33.25</v>
      </c>
      <c r="D22" s="258" t="s">
        <v>43</v>
      </c>
      <c r="E22" s="141"/>
      <c r="F22" s="4"/>
      <c r="G22" s="4"/>
      <c r="H22" s="4"/>
      <c r="I22" s="4"/>
      <c r="J22" s="4"/>
    </row>
    <row r="23" spans="2:28" x14ac:dyDescent="0.35">
      <c r="B23" s="114" t="s">
        <v>16</v>
      </c>
      <c r="C23" s="256">
        <v>32.369999999999997</v>
      </c>
      <c r="D23" s="258" t="s">
        <v>43</v>
      </c>
      <c r="E23" s="141"/>
      <c r="F23" s="7"/>
      <c r="G23" s="7"/>
      <c r="H23" s="110"/>
      <c r="I23" s="7"/>
      <c r="J23" s="7"/>
    </row>
    <row r="24" spans="2:28" x14ac:dyDescent="0.35">
      <c r="B24" s="114" t="s">
        <v>15</v>
      </c>
      <c r="C24" s="256">
        <v>32.92</v>
      </c>
      <c r="D24" s="258" t="s">
        <v>43</v>
      </c>
      <c r="E24" s="141"/>
      <c r="F24" s="7"/>
      <c r="G24" s="7"/>
      <c r="H24" s="7"/>
      <c r="I24" s="7"/>
      <c r="J24" s="7"/>
    </row>
    <row r="25" spans="2:28" ht="15" thickBot="1" x14ac:dyDescent="0.4">
      <c r="B25" s="114" t="s">
        <v>19</v>
      </c>
      <c r="C25" s="256">
        <v>32.96</v>
      </c>
      <c r="D25" s="258" t="s">
        <v>43</v>
      </c>
      <c r="E25" s="178" t="s">
        <v>179</v>
      </c>
      <c r="F25" s="4"/>
      <c r="G25" s="4"/>
      <c r="H25" s="4"/>
      <c r="I25" s="4"/>
      <c r="J25" s="4"/>
    </row>
    <row r="26" spans="2:28" x14ac:dyDescent="0.35">
      <c r="B26" s="151" t="s">
        <v>28</v>
      </c>
      <c r="C26" s="125">
        <f>SUM(C17:C19,C21:C25)</f>
        <v>298.43</v>
      </c>
      <c r="D26" s="259" t="s">
        <v>43</v>
      </c>
      <c r="E26" s="257">
        <v>33</v>
      </c>
      <c r="F26" s="15"/>
      <c r="G26" s="14"/>
      <c r="H26" s="14"/>
      <c r="I26" s="14"/>
      <c r="J26" s="14"/>
      <c r="K26" s="4"/>
    </row>
    <row r="27" spans="2:28" x14ac:dyDescent="0.35">
      <c r="B27" s="135"/>
      <c r="C27" s="6"/>
      <c r="D27" s="259" t="s">
        <v>45</v>
      </c>
      <c r="E27" s="213">
        <v>60</v>
      </c>
      <c r="F27" s="4"/>
      <c r="G27" s="4"/>
      <c r="H27" s="4"/>
      <c r="I27" s="4"/>
      <c r="J27" s="4"/>
      <c r="K27" s="4"/>
    </row>
    <row r="28" spans="2:28" ht="15" thickBot="1" x14ac:dyDescent="0.4">
      <c r="B28" s="137"/>
      <c r="C28" s="152"/>
      <c r="D28" s="262" t="s">
        <v>44</v>
      </c>
      <c r="E28" s="214">
        <v>100</v>
      </c>
    </row>
    <row r="29" spans="2:28" x14ac:dyDescent="0.35">
      <c r="L29" s="4"/>
      <c r="M29" s="4"/>
      <c r="N29" s="4"/>
      <c r="O29" s="4"/>
      <c r="P29" s="4"/>
      <c r="Q29" s="4"/>
      <c r="R29" s="4"/>
    </row>
    <row r="30" spans="2:28" ht="15" thickBot="1" x14ac:dyDescent="0.4">
      <c r="B30" s="8" t="s">
        <v>26</v>
      </c>
      <c r="C30" s="9"/>
      <c r="D30" s="9"/>
      <c r="E30" s="9"/>
      <c r="F30" s="9"/>
      <c r="G30" s="9"/>
      <c r="H30" s="9"/>
      <c r="I30" s="9"/>
      <c r="J30" s="9"/>
      <c r="K30" s="9"/>
    </row>
    <row r="31" spans="2:28" ht="15.5" thickTop="1" thickBot="1" x14ac:dyDescent="0.4">
      <c r="B31" s="4"/>
      <c r="D31" s="5"/>
      <c r="E31" s="4"/>
      <c r="G31" s="4"/>
      <c r="H31" s="4"/>
      <c r="I31" s="4"/>
      <c r="J31" s="4"/>
      <c r="V31" s="106"/>
      <c r="W31" s="106"/>
      <c r="X31" s="106"/>
      <c r="Y31" s="106"/>
      <c r="Z31" s="107"/>
      <c r="AA31" s="107"/>
      <c r="AB31" s="108"/>
    </row>
    <row r="32" spans="2:28" ht="75" customHeight="1" x14ac:dyDescent="0.35">
      <c r="B32" s="102" t="s">
        <v>42</v>
      </c>
      <c r="C32" s="186" t="s">
        <v>37</v>
      </c>
      <c r="D32" s="186" t="s">
        <v>233</v>
      </c>
      <c r="E32" s="186" t="s">
        <v>260</v>
      </c>
      <c r="F32" s="186" t="s">
        <v>261</v>
      </c>
      <c r="G32" s="187" t="s">
        <v>262</v>
      </c>
      <c r="H32" s="187" t="s">
        <v>263</v>
      </c>
      <c r="I32" s="187" t="s">
        <v>264</v>
      </c>
      <c r="J32" s="233" t="s">
        <v>174</v>
      </c>
      <c r="K32" s="309" t="s">
        <v>413</v>
      </c>
      <c r="L32" s="233" t="s">
        <v>414</v>
      </c>
      <c r="V32" s="106"/>
      <c r="W32" s="106"/>
      <c r="X32" s="106"/>
      <c r="Y32" s="106"/>
      <c r="Z32" s="107"/>
      <c r="AA32" s="107"/>
      <c r="AB32" s="108"/>
    </row>
    <row r="33" spans="2:28" ht="204" customHeight="1" x14ac:dyDescent="0.35">
      <c r="B33" s="224" t="s">
        <v>312</v>
      </c>
      <c r="C33" s="231" t="s">
        <v>416</v>
      </c>
      <c r="D33" s="231" t="s">
        <v>417</v>
      </c>
      <c r="E33" s="231" t="s">
        <v>405</v>
      </c>
      <c r="F33" s="231" t="s">
        <v>406</v>
      </c>
      <c r="G33" s="232" t="s">
        <v>407</v>
      </c>
      <c r="H33" s="232" t="s">
        <v>408</v>
      </c>
      <c r="I33" s="232" t="s">
        <v>409</v>
      </c>
      <c r="J33" s="234" t="s">
        <v>313</v>
      </c>
      <c r="K33" s="386" t="s">
        <v>410</v>
      </c>
      <c r="L33" s="387"/>
      <c r="V33" s="106"/>
      <c r="W33" s="106"/>
      <c r="X33" s="106"/>
      <c r="Y33" s="106"/>
      <c r="Z33" s="107"/>
      <c r="AA33" s="107"/>
      <c r="AB33" s="108"/>
    </row>
    <row r="34" spans="2:28" x14ac:dyDescent="0.35">
      <c r="B34" s="225" t="s">
        <v>39</v>
      </c>
      <c r="C34" s="97">
        <f>$C$9/$C$10*E26/$C$11</f>
        <v>19.781642635634132</v>
      </c>
      <c r="D34" s="97">
        <f>$C$9/$C$26*E26/$C$11</f>
        <v>133.76455061056086</v>
      </c>
      <c r="E34" s="97">
        <f>($C$9/$C$26*E26)/($C$12*$C$11)</f>
        <v>170.42482382432723</v>
      </c>
      <c r="F34" s="97">
        <f>($C$9/$C$26*E26)/($D$12*$C$11)</f>
        <v>267.52910122112172</v>
      </c>
      <c r="G34" s="97">
        <f>($C$9/$C$26*E26)/($C$12*$C$11*$C$13)</f>
        <v>568.08274608109082</v>
      </c>
      <c r="H34" s="97">
        <f>($C$9/$C$26*E26)/($D$12*$C$11*$C$13)</f>
        <v>891.76367073707252</v>
      </c>
      <c r="I34" s="123">
        <f>($C$9/$C$26*E26)/(((1-$C$12)+$C$13)*$C$11)</f>
        <v>259.6809653785694</v>
      </c>
      <c r="J34" s="98">
        <f>'Input Marktdaten'!F15</f>
        <v>226.14285714285714</v>
      </c>
      <c r="K34" s="310">
        <v>200</v>
      </c>
      <c r="L34" s="310">
        <v>200</v>
      </c>
      <c r="M34" s="1" t="s">
        <v>418</v>
      </c>
      <c r="V34" s="106"/>
      <c r="W34" s="106"/>
      <c r="X34" s="106"/>
      <c r="Y34" s="106"/>
      <c r="Z34" s="107"/>
      <c r="AA34" s="107"/>
      <c r="AB34" s="108"/>
    </row>
    <row r="35" spans="2:28" x14ac:dyDescent="0.35">
      <c r="B35" s="225" t="s">
        <v>41</v>
      </c>
      <c r="C35" s="97">
        <f>$C$9/$C$10*E27/$C$11</f>
        <v>35.966622973880234</v>
      </c>
      <c r="D35" s="97">
        <f>$C$9/$C$26*E27/$C$11</f>
        <v>243.20827383738339</v>
      </c>
      <c r="E35" s="97">
        <f>($C$9/$C$26*E27)/($C$12*$C$11)</f>
        <v>309.86331604423134</v>
      </c>
      <c r="F35" s="97">
        <f>($C$9/$C$26*E27)/($D$12*$C$11)</f>
        <v>486.41654767476678</v>
      </c>
      <c r="G35" s="97">
        <f>($C$9/$C$26*E27)/($C$12*$C$11*$C$13)</f>
        <v>1032.8777201474379</v>
      </c>
      <c r="H35" s="97">
        <f>($C$9/$C$26*E27)/($D$12*$C$11*$C$13)</f>
        <v>1621.3884922492227</v>
      </c>
      <c r="I35" s="123">
        <f>($C$9/$C$26*E27)/(((1-$C$12)+$C$13)*$C$11)</f>
        <v>472.14720977921712</v>
      </c>
      <c r="J35" s="98">
        <f>'Input Marktdaten'!F25</f>
        <v>353.75</v>
      </c>
      <c r="K35" s="310">
        <v>300</v>
      </c>
      <c r="L35" s="310">
        <v>300</v>
      </c>
      <c r="V35" s="106"/>
      <c r="W35" s="106"/>
      <c r="X35" s="106"/>
      <c r="Y35" s="106"/>
      <c r="Z35" s="106"/>
      <c r="AA35" s="107"/>
      <c r="AB35" s="106"/>
    </row>
    <row r="36" spans="2:28" x14ac:dyDescent="0.35">
      <c r="B36" s="225" t="s">
        <v>40</v>
      </c>
      <c r="C36" s="316">
        <f>$C$9/$C$10*E28/$C$11</f>
        <v>59.944371623133726</v>
      </c>
      <c r="D36" s="316">
        <f>$C$9/$C$26*E28/$C$11</f>
        <v>405.34712306230563</v>
      </c>
      <c r="E36" s="316">
        <f>($C$9/$C$26*E28)/($C$12*$C$11)</f>
        <v>516.43886007371896</v>
      </c>
      <c r="F36" s="316">
        <f>($C$9/$C$26*E28)/($D$12*$C$11)</f>
        <v>810.69424612461125</v>
      </c>
      <c r="G36" s="316">
        <f>($C$9/$C$26*E28)/($C$12*$C$11*$C$13)</f>
        <v>1721.4628669123965</v>
      </c>
      <c r="H36" s="316">
        <f>($C$9/$C$26*E28)/($D$12*$C$11*$C$13)</f>
        <v>2702.3141537487045</v>
      </c>
      <c r="I36" s="317">
        <f>($C$9/$C$26*E28)/(((1-$C$12)+$C$13)*$C$11)</f>
        <v>786.91201629869522</v>
      </c>
      <c r="J36" s="318">
        <f>'Input Marktdaten'!F35</f>
        <v>763.625</v>
      </c>
      <c r="K36" s="319">
        <v>750</v>
      </c>
      <c r="L36" s="320">
        <v>750</v>
      </c>
      <c r="V36" s="106"/>
      <c r="W36" s="106"/>
      <c r="X36" s="106"/>
      <c r="Y36" s="106"/>
      <c r="Z36" s="106"/>
      <c r="AA36" s="107"/>
      <c r="AB36" s="106"/>
    </row>
    <row r="37" spans="2:28" ht="15" thickBot="1" x14ac:dyDescent="0.4">
      <c r="B37" s="321" t="s">
        <v>421</v>
      </c>
      <c r="C37" s="103">
        <f>$C$9/$C$10*E29/$C$11</f>
        <v>0</v>
      </c>
      <c r="D37" s="103">
        <f>$C$9/$C$26*E29/$C$11</f>
        <v>0</v>
      </c>
      <c r="E37" s="103">
        <f>($C$9/$C$26*E29)/($C$12*$C$11)</f>
        <v>0</v>
      </c>
      <c r="F37" s="103">
        <f>($C$9/$C$26*E29)/($D$12*$C$11)</f>
        <v>0</v>
      </c>
      <c r="G37" s="103">
        <f>($C$9/$C$26*E29)/($C$12*$C$11*$C$13)</f>
        <v>0</v>
      </c>
      <c r="H37" s="103">
        <f>($C$9/$C$26*E29)/($D$12*$C$11*$C$13)</f>
        <v>0</v>
      </c>
      <c r="I37" s="124">
        <f>($C$9/$C$26*E29)/(((1-$C$12)+$C$13)*$C$11)</f>
        <v>0</v>
      </c>
      <c r="J37" s="104">
        <f>'Input Marktdaten'!F36</f>
        <v>0</v>
      </c>
      <c r="K37" s="311">
        <v>500</v>
      </c>
      <c r="L37" s="322">
        <v>500</v>
      </c>
      <c r="V37" s="106"/>
      <c r="W37" s="106"/>
      <c r="X37" s="106"/>
      <c r="Y37" s="106"/>
      <c r="Z37" s="106"/>
      <c r="AA37" s="107"/>
      <c r="AB37" s="106"/>
    </row>
    <row r="38" spans="2:28" x14ac:dyDescent="0.35">
      <c r="B38" s="4"/>
      <c r="C38" s="6"/>
      <c r="E38" s="6"/>
      <c r="F38" s="6"/>
      <c r="G38" s="6"/>
      <c r="H38" s="6"/>
      <c r="I38" s="6"/>
      <c r="J38" s="6"/>
      <c r="R38" s="4"/>
      <c r="S38" s="4"/>
      <c r="V38" s="106"/>
      <c r="W38" s="106"/>
      <c r="X38" s="106"/>
      <c r="Y38" s="106"/>
      <c r="Z38" s="106"/>
      <c r="AA38" s="107"/>
      <c r="AB38" s="106"/>
    </row>
    <row r="39" spans="2:28" x14ac:dyDescent="0.35">
      <c r="C39" s="4"/>
      <c r="E39" s="4"/>
      <c r="F39" s="4"/>
      <c r="G39" s="4"/>
      <c r="H39" s="4"/>
      <c r="I39" s="4"/>
      <c r="J39" s="4"/>
      <c r="V39" s="106"/>
      <c r="W39" s="106"/>
      <c r="X39" s="106"/>
      <c r="Y39" s="106"/>
      <c r="Z39" s="106"/>
      <c r="AA39" s="107"/>
      <c r="AB39" s="106"/>
    </row>
    <row r="1048420" spans="19:19" x14ac:dyDescent="0.35">
      <c r="S1048420" s="4"/>
    </row>
  </sheetData>
  <mergeCells count="1">
    <mergeCell ref="K33:L3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2DE1-4CDF-49C2-85FE-513F043E0546}">
  <sheetPr codeName="Tabelle5">
    <tabColor rgb="FFF9C9CF"/>
  </sheetPr>
  <dimension ref="A2:X1048335"/>
  <sheetViews>
    <sheetView topLeftCell="A3" zoomScaleNormal="100" workbookViewId="0">
      <selection activeCell="I14" sqref="I14"/>
    </sheetView>
  </sheetViews>
  <sheetFormatPr baseColWidth="10" defaultColWidth="8.90625" defaultRowHeight="14.5" x14ac:dyDescent="0.35"/>
  <cols>
    <col min="1" max="1" width="2.6328125" style="1" customWidth="1"/>
    <col min="2" max="2" width="45.36328125" style="1" customWidth="1"/>
    <col min="3" max="3" width="36.90625" style="1" customWidth="1"/>
    <col min="4" max="4" width="24.36328125" style="1" customWidth="1"/>
    <col min="5" max="5" width="30.90625" style="1" customWidth="1"/>
    <col min="6" max="6" width="31" style="1" customWidth="1"/>
    <col min="7" max="9" width="7.36328125" style="1" customWidth="1"/>
    <col min="10" max="10" width="117.90625" style="1" customWidth="1"/>
    <col min="11" max="13" width="26.453125" style="1" customWidth="1"/>
    <col min="14" max="15" width="23.453125" style="1" customWidth="1"/>
    <col min="16" max="16" width="21" style="1" customWidth="1"/>
    <col min="17" max="17" width="23.453125" style="1" hidden="1" customWidth="1"/>
    <col min="18" max="18" width="23.453125" style="1" customWidth="1"/>
    <col min="19" max="20" width="8.90625" style="1"/>
    <col min="21" max="27" width="14.90625" style="1" customWidth="1"/>
    <col min="28" max="16384" width="8.90625" style="1"/>
  </cols>
  <sheetData>
    <row r="2" spans="1:24" ht="7.25" customHeight="1" thickBot="1" x14ac:dyDescent="0.4"/>
    <row r="3" spans="1:24" ht="23" customHeight="1" thickBot="1" x14ac:dyDescent="0.4">
      <c r="A3" s="167"/>
      <c r="B3" s="168" t="s">
        <v>266</v>
      </c>
      <c r="C3" s="169"/>
      <c r="D3" s="169"/>
      <c r="E3" s="169"/>
      <c r="F3" s="169"/>
      <c r="G3" s="169"/>
      <c r="H3" s="169"/>
      <c r="I3" s="170"/>
    </row>
    <row r="4" spans="1:24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4" x14ac:dyDescent="0.35">
      <c r="A6" s="4"/>
      <c r="B6" s="247" t="s">
        <v>175</v>
      </c>
      <c r="C6" s="243"/>
      <c r="D6" s="244"/>
      <c r="E6" s="244"/>
      <c r="F6" s="245"/>
      <c r="G6" s="199"/>
      <c r="H6" s="199"/>
      <c r="I6" s="199"/>
      <c r="J6" s="246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4" x14ac:dyDescent="0.35">
      <c r="A7" s="4"/>
      <c r="B7" s="248" t="s">
        <v>39</v>
      </c>
      <c r="C7" s="239" t="s">
        <v>164</v>
      </c>
      <c r="D7" s="181" t="s">
        <v>29</v>
      </c>
      <c r="E7" s="181" t="s">
        <v>176</v>
      </c>
      <c r="F7" s="181" t="s">
        <v>165</v>
      </c>
      <c r="G7" s="184" t="s">
        <v>185</v>
      </c>
      <c r="H7" s="184" t="s">
        <v>184</v>
      </c>
      <c r="I7" s="184" t="s">
        <v>186</v>
      </c>
      <c r="J7" s="235" t="s">
        <v>166</v>
      </c>
      <c r="K7" s="4"/>
      <c r="L7" s="4"/>
      <c r="M7" s="4"/>
      <c r="N7" s="4"/>
      <c r="O7" s="4"/>
      <c r="P7" s="4"/>
      <c r="Q7" s="4"/>
      <c r="R7" s="4"/>
      <c r="S7" s="4"/>
      <c r="T7" s="4"/>
    </row>
    <row r="8" spans="1:24" x14ac:dyDescent="0.35">
      <c r="A8" s="4"/>
      <c r="B8" s="185" t="s">
        <v>188</v>
      </c>
      <c r="C8" s="116" t="s">
        <v>189</v>
      </c>
      <c r="D8" s="111" t="s">
        <v>190</v>
      </c>
      <c r="E8" s="111" t="s">
        <v>61</v>
      </c>
      <c r="F8" s="112">
        <v>150</v>
      </c>
      <c r="G8" s="2" t="s">
        <v>187</v>
      </c>
      <c r="H8" s="2" t="s">
        <v>187</v>
      </c>
      <c r="I8" s="2" t="s">
        <v>187</v>
      </c>
      <c r="J8" s="236" t="s">
        <v>234</v>
      </c>
      <c r="K8" s="4"/>
      <c r="L8" s="4"/>
      <c r="M8" s="4"/>
      <c r="N8" s="4"/>
      <c r="O8" s="4"/>
      <c r="P8" s="4"/>
      <c r="Q8" s="4"/>
      <c r="R8" s="4"/>
      <c r="S8" s="4"/>
      <c r="T8" s="4"/>
    </row>
    <row r="9" spans="1:24" x14ac:dyDescent="0.35">
      <c r="A9" s="4"/>
      <c r="B9" s="185" t="s">
        <v>167</v>
      </c>
      <c r="C9" s="116" t="s">
        <v>168</v>
      </c>
      <c r="D9" s="111" t="s">
        <v>169</v>
      </c>
      <c r="E9" s="111" t="s">
        <v>170</v>
      </c>
      <c r="F9" s="112">
        <v>250</v>
      </c>
      <c r="G9" s="2" t="s">
        <v>191</v>
      </c>
      <c r="H9" s="2" t="s">
        <v>187</v>
      </c>
      <c r="I9" s="2" t="s">
        <v>187</v>
      </c>
      <c r="J9" s="237" t="s">
        <v>236</v>
      </c>
      <c r="K9" s="4"/>
      <c r="L9" s="4"/>
      <c r="M9" s="4"/>
      <c r="N9" s="4"/>
      <c r="O9" s="4"/>
      <c r="P9" s="4"/>
      <c r="Q9" s="4"/>
      <c r="R9" s="4"/>
      <c r="S9" s="4"/>
      <c r="T9" s="4"/>
    </row>
    <row r="10" spans="1:24" x14ac:dyDescent="0.35">
      <c r="A10" s="4"/>
      <c r="B10" s="185" t="s">
        <v>171</v>
      </c>
      <c r="C10" s="116" t="s">
        <v>238</v>
      </c>
      <c r="D10" s="111" t="s">
        <v>173</v>
      </c>
      <c r="E10" s="111" t="s">
        <v>61</v>
      </c>
      <c r="F10" s="112">
        <v>448</v>
      </c>
      <c r="G10" s="2" t="s">
        <v>187</v>
      </c>
      <c r="H10" s="2" t="s">
        <v>187</v>
      </c>
      <c r="I10" s="2" t="s">
        <v>187</v>
      </c>
      <c r="J10" s="237" t="s">
        <v>193</v>
      </c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4" x14ac:dyDescent="0.35">
      <c r="A11" s="4"/>
      <c r="B11" s="185" t="s">
        <v>167</v>
      </c>
      <c r="C11" s="116" t="s">
        <v>194</v>
      </c>
      <c r="D11" s="111" t="s">
        <v>196</v>
      </c>
      <c r="E11" s="111" t="s">
        <v>61</v>
      </c>
      <c r="F11" s="112">
        <f>7.5*8</f>
        <v>60</v>
      </c>
      <c r="G11" s="2" t="s">
        <v>187</v>
      </c>
      <c r="H11" s="2" t="s">
        <v>187</v>
      </c>
      <c r="I11" s="2" t="s">
        <v>187</v>
      </c>
      <c r="J11" s="236" t="s">
        <v>195</v>
      </c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4" x14ac:dyDescent="0.35">
      <c r="A12" s="4"/>
      <c r="B12" s="185" t="s">
        <v>171</v>
      </c>
      <c r="C12" s="116" t="s">
        <v>197</v>
      </c>
      <c r="D12" s="111" t="s">
        <v>198</v>
      </c>
      <c r="E12" s="111" t="s">
        <v>192</v>
      </c>
      <c r="F12" s="112">
        <v>275</v>
      </c>
      <c r="G12" s="2" t="s">
        <v>191</v>
      </c>
      <c r="H12" s="2" t="s">
        <v>187</v>
      </c>
      <c r="I12" s="2" t="s">
        <v>187</v>
      </c>
      <c r="J12" s="237" t="s">
        <v>199</v>
      </c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4" x14ac:dyDescent="0.35">
      <c r="A13" s="4"/>
      <c r="B13" s="185" t="s">
        <v>171</v>
      </c>
      <c r="C13" s="116" t="s">
        <v>200</v>
      </c>
      <c r="D13" s="111" t="s">
        <v>173</v>
      </c>
      <c r="E13" s="111" t="s">
        <v>61</v>
      </c>
      <c r="F13" s="112">
        <v>160</v>
      </c>
      <c r="G13" s="2" t="s">
        <v>187</v>
      </c>
      <c r="H13" s="2" t="s">
        <v>187</v>
      </c>
      <c r="I13" s="2" t="s">
        <v>187</v>
      </c>
      <c r="J13" s="236" t="s">
        <v>201</v>
      </c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4" x14ac:dyDescent="0.35">
      <c r="A14" s="4"/>
      <c r="B14" s="185" t="s">
        <v>171</v>
      </c>
      <c r="C14" s="116" t="s">
        <v>202</v>
      </c>
      <c r="D14" s="111" t="s">
        <v>173</v>
      </c>
      <c r="E14" s="111" t="s">
        <v>61</v>
      </c>
      <c r="F14" s="112">
        <v>240</v>
      </c>
      <c r="G14" s="2" t="s">
        <v>187</v>
      </c>
      <c r="H14" s="2" t="s">
        <v>187</v>
      </c>
      <c r="I14" s="2" t="s">
        <v>187</v>
      </c>
      <c r="J14" s="237" t="s">
        <v>203</v>
      </c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4" x14ac:dyDescent="0.35">
      <c r="A15" s="4"/>
      <c r="B15" s="185"/>
      <c r="C15" s="4"/>
      <c r="D15" s="4"/>
      <c r="E15" s="249" t="s">
        <v>208</v>
      </c>
      <c r="F15" s="250">
        <f>AVERAGE(F8:F14)</f>
        <v>226.14285714285714</v>
      </c>
      <c r="G15" s="4"/>
      <c r="H15" s="4"/>
      <c r="I15" s="4"/>
      <c r="J15" s="141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4" x14ac:dyDescent="0.35">
      <c r="A16" s="4"/>
      <c r="B16" s="248" t="s">
        <v>41</v>
      </c>
      <c r="C16" s="240"/>
      <c r="D16" s="182"/>
      <c r="E16" s="182"/>
      <c r="F16" s="183"/>
      <c r="G16" s="16"/>
      <c r="H16" s="16"/>
      <c r="I16" s="16"/>
      <c r="J16" s="238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35">
      <c r="A17" s="4"/>
      <c r="B17" s="185" t="s">
        <v>171</v>
      </c>
      <c r="C17" s="241" t="s">
        <v>206</v>
      </c>
      <c r="D17" s="111" t="s">
        <v>177</v>
      </c>
      <c r="E17" s="111" t="s">
        <v>207</v>
      </c>
      <c r="F17" s="112">
        <v>250</v>
      </c>
      <c r="G17" s="2" t="s">
        <v>191</v>
      </c>
      <c r="H17" s="2" t="s">
        <v>187</v>
      </c>
      <c r="I17" s="2" t="s">
        <v>187</v>
      </c>
      <c r="J17" s="237" t="s">
        <v>216</v>
      </c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35">
      <c r="A18" s="4"/>
      <c r="B18" s="185" t="s">
        <v>212</v>
      </c>
      <c r="C18" s="157" t="s">
        <v>213</v>
      </c>
      <c r="D18" s="2" t="s">
        <v>173</v>
      </c>
      <c r="E18" s="111" t="s">
        <v>214</v>
      </c>
      <c r="F18" s="117">
        <v>450</v>
      </c>
      <c r="G18" s="2" t="s">
        <v>187</v>
      </c>
      <c r="H18" s="2" t="s">
        <v>187</v>
      </c>
      <c r="I18" s="2" t="s">
        <v>187</v>
      </c>
      <c r="J18" s="237" t="s">
        <v>215</v>
      </c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35">
      <c r="A19" s="4"/>
      <c r="B19" s="185" t="s">
        <v>269</v>
      </c>
      <c r="C19" s="157" t="s">
        <v>270</v>
      </c>
      <c r="D19" s="2" t="s">
        <v>271</v>
      </c>
      <c r="E19" s="111" t="s">
        <v>170</v>
      </c>
      <c r="F19" s="117">
        <v>300</v>
      </c>
      <c r="G19" s="2" t="s">
        <v>187</v>
      </c>
      <c r="H19" s="2" t="s">
        <v>187</v>
      </c>
      <c r="I19" s="2" t="s">
        <v>187</v>
      </c>
      <c r="J19" s="237" t="s">
        <v>272</v>
      </c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35">
      <c r="A20" s="4"/>
      <c r="B20" s="185" t="s">
        <v>171</v>
      </c>
      <c r="C20" s="157" t="s">
        <v>274</v>
      </c>
      <c r="D20" s="2" t="s">
        <v>275</v>
      </c>
      <c r="E20" s="111" t="s">
        <v>214</v>
      </c>
      <c r="F20" s="117">
        <v>750</v>
      </c>
      <c r="G20" s="2" t="s">
        <v>191</v>
      </c>
      <c r="H20" s="2" t="s">
        <v>187</v>
      </c>
      <c r="I20" s="2" t="s">
        <v>187</v>
      </c>
      <c r="J20" s="237" t="s">
        <v>276</v>
      </c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35">
      <c r="A21" s="4"/>
      <c r="B21" s="185" t="s">
        <v>171</v>
      </c>
      <c r="C21" s="157" t="s">
        <v>278</v>
      </c>
      <c r="D21" s="2" t="s">
        <v>173</v>
      </c>
      <c r="E21" s="111" t="s">
        <v>293</v>
      </c>
      <c r="F21" s="117">
        <v>350</v>
      </c>
      <c r="G21" s="2" t="s">
        <v>191</v>
      </c>
      <c r="H21" s="2" t="s">
        <v>187</v>
      </c>
      <c r="I21" s="2" t="s">
        <v>187</v>
      </c>
      <c r="J21" s="237" t="s">
        <v>279</v>
      </c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35">
      <c r="A22" s="4"/>
      <c r="B22" s="185" t="s">
        <v>171</v>
      </c>
      <c r="C22" s="157" t="s">
        <v>281</v>
      </c>
      <c r="D22" s="2" t="s">
        <v>282</v>
      </c>
      <c r="E22" s="111" t="s">
        <v>214</v>
      </c>
      <c r="F22" s="117">
        <v>350</v>
      </c>
      <c r="G22" s="2" t="s">
        <v>187</v>
      </c>
      <c r="H22" s="2" t="s">
        <v>187</v>
      </c>
      <c r="I22" s="2" t="s">
        <v>187</v>
      </c>
      <c r="J22" s="237" t="s">
        <v>283</v>
      </c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35">
      <c r="A23" s="4"/>
      <c r="B23" s="185" t="s">
        <v>171</v>
      </c>
      <c r="C23" s="157" t="s">
        <v>285</v>
      </c>
      <c r="D23" s="2" t="s">
        <v>286</v>
      </c>
      <c r="E23" s="111" t="s">
        <v>170</v>
      </c>
      <c r="F23" s="117">
        <v>190</v>
      </c>
      <c r="G23" s="2" t="s">
        <v>187</v>
      </c>
      <c r="H23" s="2" t="s">
        <v>187</v>
      </c>
      <c r="I23" s="2" t="s">
        <v>187</v>
      </c>
      <c r="J23" s="237" t="s">
        <v>287</v>
      </c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35">
      <c r="A24" s="4"/>
      <c r="B24" s="113" t="s">
        <v>171</v>
      </c>
      <c r="C24" s="157" t="s">
        <v>289</v>
      </c>
      <c r="D24" s="2" t="s">
        <v>204</v>
      </c>
      <c r="E24" s="111" t="s">
        <v>170</v>
      </c>
      <c r="F24" s="117">
        <v>190</v>
      </c>
      <c r="G24" s="2" t="s">
        <v>191</v>
      </c>
      <c r="H24" s="2" t="s">
        <v>187</v>
      </c>
      <c r="I24" s="2" t="s">
        <v>187</v>
      </c>
      <c r="J24" s="237" t="s">
        <v>205</v>
      </c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35">
      <c r="A25" s="4"/>
      <c r="B25" s="135"/>
      <c r="C25" s="4"/>
      <c r="D25" s="4"/>
      <c r="E25" s="249" t="s">
        <v>208</v>
      </c>
      <c r="F25" s="250">
        <f>AVERAGE(F17:F24)</f>
        <v>353.75</v>
      </c>
      <c r="G25" s="4"/>
      <c r="H25" s="4"/>
      <c r="I25" s="4"/>
      <c r="J25" s="141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35">
      <c r="A26" s="4"/>
      <c r="B26" s="248" t="s">
        <v>40</v>
      </c>
      <c r="C26" s="240"/>
      <c r="D26" s="182"/>
      <c r="E26" s="182"/>
      <c r="F26" s="183"/>
      <c r="G26" s="16"/>
      <c r="H26" s="16"/>
      <c r="I26" s="16"/>
      <c r="J26" s="238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35">
      <c r="A27" s="4"/>
      <c r="B27" s="185" t="s">
        <v>171</v>
      </c>
      <c r="C27" s="116" t="s">
        <v>172</v>
      </c>
      <c r="D27" s="111" t="s">
        <v>209</v>
      </c>
      <c r="E27" s="111" t="s">
        <v>178</v>
      </c>
      <c r="F27" s="112">
        <v>650</v>
      </c>
      <c r="G27" s="2" t="s">
        <v>187</v>
      </c>
      <c r="H27" s="2" t="s">
        <v>187</v>
      </c>
      <c r="I27" s="2" t="s">
        <v>187</v>
      </c>
      <c r="J27" s="236" t="s">
        <v>242</v>
      </c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35">
      <c r="A28" s="4"/>
      <c r="B28" s="185" t="s">
        <v>171</v>
      </c>
      <c r="C28" s="116" t="s">
        <v>202</v>
      </c>
      <c r="D28" s="111" t="s">
        <v>210</v>
      </c>
      <c r="E28" s="111" t="s">
        <v>178</v>
      </c>
      <c r="F28" s="112">
        <v>580</v>
      </c>
      <c r="G28" s="2" t="s">
        <v>187</v>
      </c>
      <c r="H28" s="2" t="s">
        <v>187</v>
      </c>
      <c r="I28" s="2" t="s">
        <v>187</v>
      </c>
      <c r="J28" s="237" t="s">
        <v>211</v>
      </c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35">
      <c r="A29" s="4"/>
      <c r="B29" s="185" t="s">
        <v>290</v>
      </c>
      <c r="C29" s="242" t="s">
        <v>291</v>
      </c>
      <c r="D29" s="215" t="s">
        <v>292</v>
      </c>
      <c r="E29" s="215" t="s">
        <v>178</v>
      </c>
      <c r="F29" s="216">
        <v>1500</v>
      </c>
      <c r="G29" s="156" t="s">
        <v>187</v>
      </c>
      <c r="H29" s="156" t="s">
        <v>187</v>
      </c>
      <c r="I29" s="156" t="s">
        <v>187</v>
      </c>
      <c r="J29" s="237" t="s">
        <v>294</v>
      </c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35">
      <c r="A30" s="4"/>
      <c r="B30" s="185" t="s">
        <v>171</v>
      </c>
      <c r="C30" s="242" t="s">
        <v>296</v>
      </c>
      <c r="D30" s="215" t="s">
        <v>297</v>
      </c>
      <c r="E30" s="215" t="s">
        <v>178</v>
      </c>
      <c r="F30" s="216">
        <v>699</v>
      </c>
      <c r="G30" s="156" t="s">
        <v>187</v>
      </c>
      <c r="H30" s="156" t="s">
        <v>187</v>
      </c>
      <c r="I30" s="156" t="s">
        <v>187</v>
      </c>
      <c r="J30" s="237" t="s">
        <v>298</v>
      </c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35">
      <c r="A31" s="4"/>
      <c r="B31" s="185" t="s">
        <v>171</v>
      </c>
      <c r="C31" s="116" t="s">
        <v>172</v>
      </c>
      <c r="D31" s="215" t="s">
        <v>190</v>
      </c>
      <c r="E31" s="215" t="s">
        <v>178</v>
      </c>
      <c r="F31" s="216">
        <v>750</v>
      </c>
      <c r="G31" s="156" t="s">
        <v>187</v>
      </c>
      <c r="H31" s="156" t="s">
        <v>187</v>
      </c>
      <c r="I31" s="156" t="s">
        <v>187</v>
      </c>
      <c r="J31" s="237" t="s">
        <v>299</v>
      </c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35">
      <c r="A32" s="4"/>
      <c r="B32" s="185" t="s">
        <v>302</v>
      </c>
      <c r="C32" s="242" t="s">
        <v>303</v>
      </c>
      <c r="D32" s="215" t="s">
        <v>173</v>
      </c>
      <c r="E32" s="215" t="s">
        <v>178</v>
      </c>
      <c r="F32" s="216">
        <v>800</v>
      </c>
      <c r="G32" s="156" t="s">
        <v>191</v>
      </c>
      <c r="H32" s="156" t="s">
        <v>187</v>
      </c>
      <c r="I32" s="156" t="s">
        <v>187</v>
      </c>
      <c r="J32" s="237" t="s">
        <v>304</v>
      </c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4" x14ac:dyDescent="0.35">
      <c r="A33" s="4"/>
      <c r="B33" s="185" t="s">
        <v>302</v>
      </c>
      <c r="C33" s="242" t="s">
        <v>305</v>
      </c>
      <c r="D33" s="215" t="s">
        <v>190</v>
      </c>
      <c r="E33" s="215" t="s">
        <v>306</v>
      </c>
      <c r="F33" s="216">
        <v>380</v>
      </c>
      <c r="G33" s="156" t="s">
        <v>191</v>
      </c>
      <c r="H33" s="156" t="s">
        <v>187</v>
      </c>
      <c r="I33" s="156" t="s">
        <v>187</v>
      </c>
      <c r="J33" s="237" t="s">
        <v>307</v>
      </c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4" x14ac:dyDescent="0.35">
      <c r="A34" s="4"/>
      <c r="B34" s="113" t="s">
        <v>302</v>
      </c>
      <c r="C34" s="116" t="s">
        <v>308</v>
      </c>
      <c r="D34" s="116" t="s">
        <v>309</v>
      </c>
      <c r="E34" s="215" t="s">
        <v>178</v>
      </c>
      <c r="F34" s="216">
        <v>750</v>
      </c>
      <c r="G34" s="116" t="s">
        <v>191</v>
      </c>
      <c r="H34" s="116" t="s">
        <v>187</v>
      </c>
      <c r="I34" s="116" t="s">
        <v>187</v>
      </c>
      <c r="J34" s="271" t="s">
        <v>310</v>
      </c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4" ht="15" thickBot="1" x14ac:dyDescent="0.4">
      <c r="A35" s="4"/>
      <c r="B35" s="137"/>
      <c r="C35" s="152"/>
      <c r="D35" s="152"/>
      <c r="E35" s="251" t="s">
        <v>208</v>
      </c>
      <c r="F35" s="252">
        <f>AVERAGE(F27:F34)</f>
        <v>763.625</v>
      </c>
      <c r="G35" s="152"/>
      <c r="H35" s="152"/>
      <c r="I35" s="152"/>
      <c r="J35" s="143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4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4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4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4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1048335" spans="18:18" x14ac:dyDescent="0.35">
      <c r="R1048335" s="4"/>
    </row>
  </sheetData>
  <hyperlinks>
    <hyperlink ref="J8" r:id="rId1" xr:uid="{1FFFCC68-2B9A-4FE0-AB7D-4543E11FAC58}"/>
    <hyperlink ref="J11" r:id="rId2" xr:uid="{25DB2F34-3B20-495B-B76E-1576FDD1F063}"/>
    <hyperlink ref="J12" r:id="rId3" display="https://www.eventinc.de/rooms/mettmann/meetingpoint-alte-fabrik-meeting-loft-1" xr:uid="{6AE972A4-8472-41A8-B362-AE6EDBA570B6}"/>
    <hyperlink ref="J13" r:id="rId4" xr:uid="{1C522811-78AA-42E0-AFA4-8D82521DFE5A}"/>
    <hyperlink ref="J14" r:id="rId5" display="https://www.spacebase.com/de/venue/cromford-36qm-70352/" xr:uid="{44BAC52D-A1C6-4CFD-AA0C-7487BE0E04A9}"/>
    <hyperlink ref="J28" r:id="rId6" display="https://www.spacebase.com/de/venue/peter-und-paul-100qm-47463/" xr:uid="{6B28A12E-673C-487B-AC17-2F6686097262}"/>
    <hyperlink ref="J18" r:id="rId7" display="https://www.spacebase.com/de/venue/meetingraum-christina-1056392/" xr:uid="{3C31A361-78F7-4060-B0C5-000D05DA88A8}"/>
    <hyperlink ref="J17" r:id="rId8" display="https://www.spacebase.com/de/venue/campus-fichtenhain-63-7374/" xr:uid="{B80D2EC6-8264-4C08-8022-8E88FF10E046}"/>
    <hyperlink ref="J9" r:id="rId9" display="https://www.eventinc.de/rooms/stuttgart/nca-studios-creative-space" xr:uid="{952E4DC9-9050-4712-B8CB-59ACD9A42677}"/>
    <hyperlink ref="J10" r:id="rId10" location="/meeting-room/checkout/room-services?paginationSize=100&amp;searchRangeInMilesTo=2&amp;locale=de-de&amp;countryCode=DE&amp;location=D%C3%BCsseldorf,%20Germany&amp;countryName=Germany&amp;centreNumber=&amp;ws=meeting%20rooms&amp;date=2024-12-12&amp;timeFrom=10:30&amp;timeUntil=17:00&amp;numberOfPeople=10&amp;searchRadiusInMilesTo=" display="https://www.regus.com/booking/ - /meeting-room/checkout/room-services?paginationSize=100&amp;searchRangeInMilesTo=2&amp;locale=de-de&amp;countryCode=DE&amp;location=D%C3%BCsseldorf,%20Germany&amp;countryName=Germany&amp;centreNumber=&amp;ws=meeting%20rooms&amp;date=2024-12-12&amp;timeFrom=10:30&amp;timeUntil=17:00&amp;numberOfPeople=10&amp;searchRadiusInMilesTo=" xr:uid="{E2D0A2AD-B319-4F8F-913E-3833900216A2}"/>
    <hyperlink ref="J27" r:id="rId11" xr:uid="{944A4B5B-40B9-4212-8351-F44BEBB23557}"/>
    <hyperlink ref="J19" r:id="rId12" display="https://www.spacebase.com/de/venue/workshop-und-tagungsraum-1057112/" xr:uid="{A467363E-E4F1-40FB-B7DF-05AFA22EC6A5}"/>
    <hyperlink ref="J20" r:id="rId13" display="https://www.spacebase.com/de/venue/training-room-i-1060410/" xr:uid="{99FDA33E-64D4-46B9-A6BA-A198A6EA03AF}"/>
    <hyperlink ref="J21" r:id="rId14" display="https://www.spacebase.com/de/venue/room-for-k-9003/" xr:uid="{938CCDCF-AE44-419F-A983-838B9A4C4138}"/>
    <hyperlink ref="J22" r:id="rId15" display="https://www.spacebase.com/de/venue/tagungsraum-seide-1059318/" xr:uid="{C249B048-6467-4326-AB48-D31FD44610D4}"/>
    <hyperlink ref="J23" r:id="rId16" display="https://www.spacebase.com/de/venue/seminarraum-pudentia-23632/?guest_number=15%2C34" xr:uid="{339CF18D-CC89-4314-950E-257F2C193E08}"/>
    <hyperlink ref="J24" r:id="rId17" display="https://www.spacebase.com/de/venue/grosser-konferenzraum-1056859/" xr:uid="{D00C94DC-D3B5-4A55-9279-E040C0DAB1B6}"/>
    <hyperlink ref="J29" r:id="rId18" display="https://www.spacebase.com/en/venue/lern-denker-werkstadt-3853/" xr:uid="{E57D1282-C056-4C59-8BA6-E681A9447E04}"/>
    <hyperlink ref="J30" r:id="rId19" display="https://www.spacebase.com/en/venue/seminarraum-1058572/" xr:uid="{61B3EA2F-A6C2-42AD-B913-1E2815AFCB90}"/>
    <hyperlink ref="J31" r:id="rId20" display="https://www.spacebase.com/en/venue/panama-1057344/?guest_number=30%2C50&amp;venue_type=meeting-room" xr:uid="{3E69511D-8E1C-42C4-8428-D6DAA86A4D07}"/>
    <hyperlink ref="J32" r:id="rId21" display="https://www.spacebase.com/en/venue/seekabelhaus-15058/" xr:uid="{DCE0EB84-FA04-4EA2-821A-395BEC1E0D6D}"/>
    <hyperlink ref="J33" r:id="rId22" display="https://www.spacebase.com/en/venue/hinterhofsalon-k%C3%B6ln-hinterhofsalon/" xr:uid="{1A472A10-717B-469B-AAF5-7D64F3AF79B5}"/>
    <hyperlink ref="J34" r:id="rId23" display="https://www.spacebase.com/en/venue/studio-a-1056852/" xr:uid="{90F3D556-C6AA-48D5-97F9-D5A0A95BAD1E}"/>
  </hyperlinks>
  <pageMargins left="0.7" right="0.7" top="0.75" bottom="0.75" header="0.3" footer="0.3"/>
  <drawing r:id="rId2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F78B-D524-4EE6-8223-385480291848}">
  <sheetPr codeName="Tabelle6">
    <tabColor rgb="FFF9C9CF"/>
  </sheetPr>
  <dimension ref="B2:X25"/>
  <sheetViews>
    <sheetView topLeftCell="A3" zoomScale="115" zoomScaleNormal="115" workbookViewId="0">
      <selection activeCell="I14" sqref="I14"/>
    </sheetView>
  </sheetViews>
  <sheetFormatPr baseColWidth="10" defaultColWidth="8.90625" defaultRowHeight="14.5" outlineLevelCol="1" x14ac:dyDescent="0.35"/>
  <cols>
    <col min="1" max="1" width="3.90625" style="1" customWidth="1"/>
    <col min="2" max="2" width="32.08984375" style="1" customWidth="1"/>
    <col min="3" max="3" width="22.36328125" style="1" customWidth="1"/>
    <col min="4" max="4" width="25" style="1" customWidth="1"/>
    <col min="5" max="6" width="22.36328125" style="1" customWidth="1"/>
    <col min="7" max="7" width="15.36328125" style="1" customWidth="1" outlineLevel="1"/>
    <col min="8" max="21" width="13.453125" style="1" customWidth="1" outlineLevel="1"/>
    <col min="22" max="23" width="13.453125" style="1" customWidth="1"/>
    <col min="24" max="16384" width="8.90625" style="1"/>
  </cols>
  <sheetData>
    <row r="2" spans="2:24" ht="7.25" customHeight="1" thickBot="1" x14ac:dyDescent="0.4"/>
    <row r="3" spans="2:24" ht="23" customHeight="1" thickBot="1" x14ac:dyDescent="0.4">
      <c r="B3" s="175" t="s">
        <v>36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70"/>
    </row>
    <row r="4" spans="2:24" ht="23" customHeight="1" thickBot="1" x14ac:dyDescent="0.4">
      <c r="B4" s="160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2:24" ht="15" thickBot="1" x14ac:dyDescent="0.4">
      <c r="B5" s="388" t="s">
        <v>265</v>
      </c>
      <c r="C5" s="389"/>
      <c r="D5" s="389"/>
      <c r="E5" s="389"/>
      <c r="F5" s="390"/>
      <c r="G5" s="388" t="s">
        <v>235</v>
      </c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390"/>
    </row>
    <row r="6" spans="2:24" ht="58.5" thickBot="1" x14ac:dyDescent="0.4">
      <c r="B6" s="196" t="s">
        <v>0</v>
      </c>
      <c r="C6" s="197" t="s">
        <v>160</v>
      </c>
      <c r="D6" s="197" t="s">
        <v>1</v>
      </c>
      <c r="E6" s="197" t="s">
        <v>2</v>
      </c>
      <c r="F6" s="198" t="s">
        <v>325</v>
      </c>
      <c r="G6" s="192" t="s">
        <v>237</v>
      </c>
      <c r="H6" s="267" t="s">
        <v>239</v>
      </c>
      <c r="I6" s="267" t="s">
        <v>240</v>
      </c>
      <c r="J6" s="267" t="s">
        <v>241</v>
      </c>
      <c r="K6" s="267" t="s">
        <v>327</v>
      </c>
      <c r="L6" s="267" t="s">
        <v>301</v>
      </c>
      <c r="M6" s="268" t="s">
        <v>273</v>
      </c>
      <c r="N6" s="268" t="s">
        <v>277</v>
      </c>
      <c r="O6" s="268" t="s">
        <v>280</v>
      </c>
      <c r="P6" s="268" t="s">
        <v>284</v>
      </c>
      <c r="Q6" s="269" t="s">
        <v>288</v>
      </c>
      <c r="R6" s="269" t="s">
        <v>295</v>
      </c>
      <c r="S6" s="269" t="s">
        <v>300</v>
      </c>
      <c r="T6" s="269" t="s">
        <v>328</v>
      </c>
      <c r="U6" s="269" t="s">
        <v>311</v>
      </c>
      <c r="V6" s="270" t="s">
        <v>329</v>
      </c>
      <c r="W6" s="270" t="s">
        <v>330</v>
      </c>
    </row>
    <row r="7" spans="2:24" x14ac:dyDescent="0.35">
      <c r="B7" s="266" t="s">
        <v>3</v>
      </c>
      <c r="C7" s="188">
        <f>11.6+C15</f>
        <v>15.8</v>
      </c>
      <c r="D7" s="189">
        <v>0</v>
      </c>
      <c r="E7" s="94">
        <f t="shared" ref="E7:E22" si="0">C7*(1+D7)</f>
        <v>15.8</v>
      </c>
      <c r="F7" s="191">
        <f t="shared" ref="F7:F21" si="1">ROUND(E7,1)</f>
        <v>15.8</v>
      </c>
      <c r="G7" s="220">
        <v>6.5</v>
      </c>
      <c r="H7" s="190">
        <v>15</v>
      </c>
      <c r="I7" s="190"/>
      <c r="J7" s="190"/>
      <c r="K7" s="190">
        <v>6</v>
      </c>
      <c r="L7" s="190">
        <v>12.5</v>
      </c>
      <c r="M7" s="193"/>
      <c r="N7" s="193">
        <v>15.5</v>
      </c>
      <c r="O7" s="193">
        <v>8</v>
      </c>
      <c r="P7" s="193"/>
      <c r="Q7" s="217">
        <v>5.4</v>
      </c>
      <c r="R7" s="217">
        <v>18</v>
      </c>
      <c r="S7" s="217">
        <v>12.5</v>
      </c>
      <c r="T7" s="217"/>
      <c r="U7" s="217">
        <f>177.5/50</f>
        <v>3.55</v>
      </c>
      <c r="V7" s="194">
        <f>F7</f>
        <v>15.8</v>
      </c>
      <c r="W7" s="194">
        <f>AVERAGE(G7:U7)</f>
        <v>10.295</v>
      </c>
      <c r="X7" s="312">
        <f>V7/W7-1</f>
        <v>0.5347255949490044</v>
      </c>
    </row>
    <row r="8" spans="2:24" x14ac:dyDescent="0.35">
      <c r="B8" s="263" t="s">
        <v>8</v>
      </c>
      <c r="C8" s="13">
        <v>8.1</v>
      </c>
      <c r="D8" s="189">
        <v>0</v>
      </c>
      <c r="E8" s="94">
        <f t="shared" si="0"/>
        <v>8.1</v>
      </c>
      <c r="F8" s="11">
        <f t="shared" si="1"/>
        <v>8.1</v>
      </c>
      <c r="G8" s="10">
        <v>6</v>
      </c>
      <c r="H8" s="3">
        <v>8.5</v>
      </c>
      <c r="I8" s="3">
        <v>5</v>
      </c>
      <c r="J8" s="3">
        <v>20</v>
      </c>
      <c r="K8" s="3">
        <v>6</v>
      </c>
      <c r="L8" s="3"/>
      <c r="M8" s="155">
        <v>5</v>
      </c>
      <c r="N8" s="155"/>
      <c r="O8" s="155"/>
      <c r="P8" s="155"/>
      <c r="Q8" s="218"/>
      <c r="R8" s="218">
        <v>6</v>
      </c>
      <c r="S8" s="218"/>
      <c r="T8" s="218">
        <v>5</v>
      </c>
      <c r="U8" s="217">
        <v>15</v>
      </c>
      <c r="V8" s="194">
        <f t="shared" ref="V8:V22" si="2">F8</f>
        <v>8.1</v>
      </c>
      <c r="W8" s="194">
        <f t="shared" ref="W8:W19" si="3">AVERAGE(G8:U8)</f>
        <v>8.5</v>
      </c>
      <c r="X8" s="312">
        <f t="shared" ref="X8:X19" si="4">V8/W8-1</f>
        <v>-4.705882352941182E-2</v>
      </c>
    </row>
    <row r="9" spans="2:24" x14ac:dyDescent="0.35">
      <c r="B9" s="263" t="s">
        <v>4</v>
      </c>
      <c r="C9" s="13">
        <v>7.8</v>
      </c>
      <c r="D9" s="189">
        <v>0</v>
      </c>
      <c r="E9" s="94">
        <f t="shared" si="0"/>
        <v>7.8</v>
      </c>
      <c r="F9" s="11">
        <f t="shared" si="1"/>
        <v>7.8</v>
      </c>
      <c r="G9" s="10">
        <v>5</v>
      </c>
      <c r="H9" s="3"/>
      <c r="I9" s="3">
        <v>8.9</v>
      </c>
      <c r="J9" s="3">
        <v>15</v>
      </c>
      <c r="K9" s="3"/>
      <c r="L9" s="3"/>
      <c r="M9" s="155">
        <v>5</v>
      </c>
      <c r="N9" s="155"/>
      <c r="O9" s="155">
        <v>2</v>
      </c>
      <c r="P9" s="155">
        <v>29</v>
      </c>
      <c r="Q9" s="218"/>
      <c r="R9" s="218">
        <v>29</v>
      </c>
      <c r="S9" s="218"/>
      <c r="T9" s="218">
        <v>5</v>
      </c>
      <c r="U9" s="217"/>
      <c r="V9" s="194">
        <f t="shared" si="2"/>
        <v>7.8</v>
      </c>
      <c r="W9" s="194">
        <f t="shared" si="3"/>
        <v>12.362500000000001</v>
      </c>
      <c r="X9" s="312">
        <f t="shared" si="4"/>
        <v>-0.36905965621840253</v>
      </c>
    </row>
    <row r="10" spans="2:24" x14ac:dyDescent="0.35">
      <c r="B10" s="263" t="s">
        <v>5</v>
      </c>
      <c r="C10" s="13">
        <v>5.0999999999999996</v>
      </c>
      <c r="D10" s="189">
        <v>0</v>
      </c>
      <c r="E10" s="94">
        <f t="shared" si="0"/>
        <v>5.0999999999999996</v>
      </c>
      <c r="F10" s="11">
        <f t="shared" si="1"/>
        <v>5.0999999999999996</v>
      </c>
      <c r="G10" s="10">
        <v>3</v>
      </c>
      <c r="H10" s="3"/>
      <c r="I10" s="3"/>
      <c r="J10" s="3"/>
      <c r="K10" s="3">
        <v>12</v>
      </c>
      <c r="L10" s="3">
        <v>6</v>
      </c>
      <c r="M10" s="155"/>
      <c r="N10" s="155"/>
      <c r="O10" s="155"/>
      <c r="P10" s="155">
        <v>15</v>
      </c>
      <c r="Q10" s="218"/>
      <c r="R10" s="218">
        <v>16</v>
      </c>
      <c r="S10" s="218">
        <v>6.25</v>
      </c>
      <c r="T10" s="218"/>
      <c r="U10" s="217"/>
      <c r="V10" s="194">
        <f t="shared" si="2"/>
        <v>5.0999999999999996</v>
      </c>
      <c r="W10" s="194">
        <f t="shared" si="3"/>
        <v>9.7083333333333339</v>
      </c>
      <c r="X10" s="312">
        <f t="shared" si="4"/>
        <v>-0.4746781115879829</v>
      </c>
    </row>
    <row r="11" spans="2:24" x14ac:dyDescent="0.35">
      <c r="B11" s="263" t="s">
        <v>314</v>
      </c>
      <c r="C11" s="13">
        <f>C8+C9</f>
        <v>15.899999999999999</v>
      </c>
      <c r="D11" s="189">
        <v>0</v>
      </c>
      <c r="E11" s="94">
        <f t="shared" si="0"/>
        <v>15.899999999999999</v>
      </c>
      <c r="F11" s="11">
        <f t="shared" si="1"/>
        <v>15.9</v>
      </c>
      <c r="G11" s="10"/>
      <c r="H11" s="3"/>
      <c r="I11" s="3"/>
      <c r="J11" s="3"/>
      <c r="K11" s="3"/>
      <c r="L11" s="3"/>
      <c r="M11" s="155">
        <v>9</v>
      </c>
      <c r="N11" s="155">
        <v>25</v>
      </c>
      <c r="O11" s="155">
        <v>10</v>
      </c>
      <c r="P11" s="155"/>
      <c r="Q11" s="218">
        <v>10</v>
      </c>
      <c r="R11" s="218"/>
      <c r="S11" s="218">
        <v>23</v>
      </c>
      <c r="T11" s="218"/>
      <c r="U11" s="217"/>
      <c r="V11" s="194">
        <f t="shared" si="2"/>
        <v>15.9</v>
      </c>
      <c r="W11" s="194">
        <f>AVERAGE(G11:U11)</f>
        <v>15.4</v>
      </c>
      <c r="X11" s="312">
        <f t="shared" si="4"/>
        <v>3.2467532467532534E-2</v>
      </c>
    </row>
    <row r="12" spans="2:24" x14ac:dyDescent="0.35">
      <c r="B12" s="263" t="s">
        <v>315</v>
      </c>
      <c r="C12" s="13">
        <v>15.9</v>
      </c>
      <c r="D12" s="189">
        <v>0</v>
      </c>
      <c r="E12" s="94">
        <f t="shared" si="0"/>
        <v>15.9</v>
      </c>
      <c r="F12" s="11">
        <f t="shared" si="1"/>
        <v>15.9</v>
      </c>
      <c r="G12" s="10"/>
      <c r="H12" s="3"/>
      <c r="I12" s="3"/>
      <c r="J12" s="3"/>
      <c r="K12" s="3"/>
      <c r="L12" s="3"/>
      <c r="M12" s="155"/>
      <c r="N12" s="155"/>
      <c r="O12" s="155"/>
      <c r="P12" s="155"/>
      <c r="Q12" s="218"/>
      <c r="R12" s="218"/>
      <c r="S12" s="218"/>
      <c r="T12" s="218"/>
      <c r="U12" s="217"/>
      <c r="V12" s="194">
        <f t="shared" si="2"/>
        <v>15.9</v>
      </c>
      <c r="W12" s="194"/>
      <c r="X12" s="312"/>
    </row>
    <row r="13" spans="2:24" x14ac:dyDescent="0.35">
      <c r="B13" s="263" t="s">
        <v>161</v>
      </c>
      <c r="C13" s="13">
        <f>18.4+C16</f>
        <v>24.299999999999997</v>
      </c>
      <c r="D13" s="189">
        <v>0</v>
      </c>
      <c r="E13" s="94">
        <f>C13*(1+D13)</f>
        <v>24.299999999999997</v>
      </c>
      <c r="F13" s="11">
        <f>ROUND(E13,1)</f>
        <v>24.3</v>
      </c>
      <c r="G13" s="10">
        <v>24</v>
      </c>
      <c r="H13" s="3">
        <v>27</v>
      </c>
      <c r="I13" s="3"/>
      <c r="J13" s="3"/>
      <c r="K13" s="3">
        <v>12</v>
      </c>
      <c r="L13" s="3">
        <v>22</v>
      </c>
      <c r="M13" s="155">
        <v>20.6</v>
      </c>
      <c r="N13" s="155">
        <v>43.5</v>
      </c>
      <c r="O13" s="155">
        <v>20</v>
      </c>
      <c r="P13" s="155">
        <v>30</v>
      </c>
      <c r="Q13" s="218"/>
      <c r="R13" s="218">
        <v>28</v>
      </c>
      <c r="S13" s="218">
        <v>21.9</v>
      </c>
      <c r="T13" s="218">
        <v>18.899999999999999</v>
      </c>
      <c r="U13" s="217">
        <v>30</v>
      </c>
      <c r="V13" s="194">
        <f t="shared" si="2"/>
        <v>24.3</v>
      </c>
      <c r="W13" s="194">
        <f t="shared" si="3"/>
        <v>24.824999999999999</v>
      </c>
      <c r="X13" s="312">
        <f t="shared" si="4"/>
        <v>-2.114803625377637E-2</v>
      </c>
    </row>
    <row r="14" spans="2:24" x14ac:dyDescent="0.35">
      <c r="B14" s="263" t="s">
        <v>345</v>
      </c>
      <c r="C14" s="13">
        <v>4.5</v>
      </c>
      <c r="D14" s="189">
        <v>0</v>
      </c>
      <c r="E14" s="94">
        <f>C14*(1+D14)</f>
        <v>4.5</v>
      </c>
      <c r="F14" s="11">
        <f>ROUND(E14,1)</f>
        <v>4.5</v>
      </c>
      <c r="G14" s="10">
        <v>12</v>
      </c>
      <c r="H14" s="3"/>
      <c r="I14" s="3">
        <v>5.5</v>
      </c>
      <c r="J14" s="3"/>
      <c r="K14" s="3">
        <v>5</v>
      </c>
      <c r="L14" s="3">
        <v>12.5</v>
      </c>
      <c r="M14" s="155">
        <v>9.4</v>
      </c>
      <c r="N14" s="155">
        <v>11.5</v>
      </c>
      <c r="O14" s="155">
        <v>6</v>
      </c>
      <c r="P14" s="155"/>
      <c r="Q14" s="218"/>
      <c r="R14" s="218">
        <v>16</v>
      </c>
      <c r="S14" s="218">
        <v>12.4</v>
      </c>
      <c r="T14" s="218"/>
      <c r="U14" s="217">
        <f>272/50</f>
        <v>5.44</v>
      </c>
      <c r="V14" s="194">
        <f t="shared" si="2"/>
        <v>4.5</v>
      </c>
      <c r="W14" s="194">
        <f t="shared" si="3"/>
        <v>9.5740000000000016</v>
      </c>
      <c r="X14" s="312">
        <f t="shared" si="4"/>
        <v>-0.52997702109880929</v>
      </c>
    </row>
    <row r="15" spans="2:24" x14ac:dyDescent="0.35">
      <c r="B15" s="263" t="s">
        <v>442</v>
      </c>
      <c r="C15" s="13">
        <v>4.2</v>
      </c>
      <c r="D15" s="189"/>
      <c r="E15" s="94"/>
      <c r="F15" s="11"/>
      <c r="G15" s="10"/>
      <c r="H15" s="3"/>
      <c r="I15" s="3"/>
      <c r="J15" s="3"/>
      <c r="K15" s="3"/>
      <c r="L15" s="3"/>
      <c r="M15" s="155"/>
      <c r="N15" s="155"/>
      <c r="O15" s="155"/>
      <c r="P15" s="155"/>
      <c r="Q15" s="218"/>
      <c r="R15" s="218"/>
      <c r="S15" s="218"/>
      <c r="T15" s="218"/>
      <c r="U15" s="217"/>
      <c r="V15" s="194"/>
      <c r="W15" s="194"/>
      <c r="X15" s="312"/>
    </row>
    <row r="16" spans="2:24" x14ac:dyDescent="0.35">
      <c r="B16" s="263" t="s">
        <v>441</v>
      </c>
      <c r="C16" s="13">
        <v>5.9</v>
      </c>
      <c r="D16" s="189">
        <v>0</v>
      </c>
      <c r="E16" s="94">
        <f t="shared" si="0"/>
        <v>5.9</v>
      </c>
      <c r="F16" s="11">
        <f t="shared" si="1"/>
        <v>5.9</v>
      </c>
      <c r="G16" s="10"/>
      <c r="H16" s="3"/>
      <c r="I16" s="3"/>
      <c r="J16" s="3"/>
      <c r="K16" s="3"/>
      <c r="L16" s="3"/>
      <c r="M16" s="155"/>
      <c r="N16" s="155"/>
      <c r="O16" s="155"/>
      <c r="P16" s="155"/>
      <c r="Q16" s="218"/>
      <c r="R16" s="218"/>
      <c r="S16" s="218"/>
      <c r="T16" s="218"/>
      <c r="U16" s="217"/>
      <c r="V16" s="194">
        <f t="shared" si="2"/>
        <v>5.9</v>
      </c>
      <c r="W16" s="194"/>
      <c r="X16" s="312"/>
    </row>
    <row r="17" spans="2:24" x14ac:dyDescent="0.35">
      <c r="B17" s="263" t="s">
        <v>163</v>
      </c>
      <c r="C17" s="13">
        <v>100</v>
      </c>
      <c r="D17" s="189">
        <v>0</v>
      </c>
      <c r="E17" s="94">
        <f t="shared" si="0"/>
        <v>100</v>
      </c>
      <c r="F17" s="11">
        <f t="shared" si="1"/>
        <v>100</v>
      </c>
      <c r="G17" s="10"/>
      <c r="H17" s="3"/>
      <c r="I17" s="3"/>
      <c r="J17" s="3"/>
      <c r="K17" s="3"/>
      <c r="L17" s="3"/>
      <c r="M17" s="155"/>
      <c r="N17" s="155"/>
      <c r="O17" s="155"/>
      <c r="P17" s="155"/>
      <c r="Q17" s="218"/>
      <c r="R17" s="218"/>
      <c r="S17" s="218"/>
      <c r="T17" s="218"/>
      <c r="U17" s="217"/>
      <c r="V17" s="194">
        <f t="shared" si="2"/>
        <v>100</v>
      </c>
      <c r="W17" s="194"/>
      <c r="X17" s="312"/>
    </row>
    <row r="18" spans="2:24" x14ac:dyDescent="0.35">
      <c r="B18" s="263" t="s">
        <v>443</v>
      </c>
      <c r="C18" s="13">
        <v>50</v>
      </c>
      <c r="D18" s="189"/>
      <c r="E18" s="94"/>
      <c r="F18" s="11"/>
      <c r="G18" s="10"/>
      <c r="H18" s="3"/>
      <c r="I18" s="3"/>
      <c r="J18" s="3"/>
      <c r="K18" s="3"/>
      <c r="L18" s="3"/>
      <c r="M18" s="155"/>
      <c r="N18" s="155"/>
      <c r="O18" s="155"/>
      <c r="P18" s="155"/>
      <c r="Q18" s="218"/>
      <c r="R18" s="218"/>
      <c r="S18" s="218"/>
      <c r="T18" s="218"/>
      <c r="U18" s="217"/>
      <c r="V18" s="194"/>
      <c r="W18" s="194"/>
      <c r="X18" s="312"/>
    </row>
    <row r="19" spans="2:24" x14ac:dyDescent="0.35">
      <c r="B19" s="263" t="s">
        <v>6</v>
      </c>
      <c r="C19" s="13">
        <v>54</v>
      </c>
      <c r="D19" s="189">
        <v>0</v>
      </c>
      <c r="E19" s="94">
        <f t="shared" si="0"/>
        <v>54</v>
      </c>
      <c r="F19" s="11">
        <v>45</v>
      </c>
      <c r="G19" s="10">
        <v>26</v>
      </c>
      <c r="H19" s="3"/>
      <c r="I19" s="3"/>
      <c r="J19" s="3"/>
      <c r="K19" s="3"/>
      <c r="L19" s="3"/>
      <c r="M19" s="155"/>
      <c r="N19" s="155">
        <v>43.5</v>
      </c>
      <c r="O19" s="155"/>
      <c r="P19" s="155"/>
      <c r="Q19" s="218"/>
      <c r="R19" s="218"/>
      <c r="S19" s="218"/>
      <c r="T19" s="218"/>
      <c r="U19" s="217"/>
      <c r="V19" s="194">
        <f t="shared" si="2"/>
        <v>45</v>
      </c>
      <c r="W19" s="194">
        <f t="shared" si="3"/>
        <v>34.75</v>
      </c>
      <c r="X19" s="312">
        <f t="shared" si="4"/>
        <v>0.29496402877697836</v>
      </c>
    </row>
    <row r="20" spans="2:24" x14ac:dyDescent="0.35">
      <c r="B20" s="263" t="s">
        <v>7</v>
      </c>
      <c r="C20" s="13">
        <v>15</v>
      </c>
      <c r="D20" s="189">
        <v>0</v>
      </c>
      <c r="E20" s="94">
        <f t="shared" si="0"/>
        <v>15</v>
      </c>
      <c r="F20" s="11">
        <f t="shared" si="1"/>
        <v>15</v>
      </c>
      <c r="G20" s="10"/>
      <c r="H20" s="3"/>
      <c r="I20" s="3"/>
      <c r="J20" s="3"/>
      <c r="K20" s="3"/>
      <c r="L20" s="3"/>
      <c r="M20" s="155"/>
      <c r="N20" s="155"/>
      <c r="O20" s="155"/>
      <c r="P20" s="155"/>
      <c r="Q20" s="218"/>
      <c r="R20" s="218"/>
      <c r="S20" s="218"/>
      <c r="T20" s="218"/>
      <c r="U20" s="217"/>
      <c r="V20" s="194">
        <f t="shared" si="2"/>
        <v>15</v>
      </c>
      <c r="W20" s="194"/>
      <c r="X20" s="312"/>
    </row>
    <row r="21" spans="2:24" x14ac:dyDescent="0.35">
      <c r="B21" s="263" t="s">
        <v>9</v>
      </c>
      <c r="C21" s="13">
        <v>105</v>
      </c>
      <c r="D21" s="189">
        <v>0</v>
      </c>
      <c r="E21" s="94">
        <f t="shared" si="0"/>
        <v>105</v>
      </c>
      <c r="F21" s="11">
        <f t="shared" si="1"/>
        <v>105</v>
      </c>
      <c r="G21" s="10"/>
      <c r="H21" s="3"/>
      <c r="I21" s="3"/>
      <c r="J21" s="3"/>
      <c r="K21" s="3"/>
      <c r="L21" s="3"/>
      <c r="M21" s="155"/>
      <c r="N21" s="155"/>
      <c r="O21" s="155"/>
      <c r="P21" s="155"/>
      <c r="Q21" s="218"/>
      <c r="R21" s="218"/>
      <c r="S21" s="218"/>
      <c r="T21" s="218"/>
      <c r="U21" s="217"/>
      <c r="V21" s="194">
        <f t="shared" si="2"/>
        <v>105</v>
      </c>
      <c r="W21" s="194"/>
      <c r="X21" s="312"/>
    </row>
    <row r="22" spans="2:24" x14ac:dyDescent="0.35">
      <c r="B22" s="263" t="s">
        <v>326</v>
      </c>
      <c r="C22" s="13">
        <v>10</v>
      </c>
      <c r="D22" s="189">
        <v>0</v>
      </c>
      <c r="E22" s="94">
        <f t="shared" si="0"/>
        <v>10</v>
      </c>
      <c r="F22" s="11">
        <f t="shared" ref="F22" si="5">ROUND(E22,1)</f>
        <v>10</v>
      </c>
      <c r="G22" s="10"/>
      <c r="H22" s="3"/>
      <c r="I22" s="3"/>
      <c r="J22" s="3"/>
      <c r="K22" s="3"/>
      <c r="L22" s="3"/>
      <c r="M22" s="155"/>
      <c r="N22" s="155"/>
      <c r="O22" s="155"/>
      <c r="P22" s="155"/>
      <c r="Q22" s="218"/>
      <c r="R22" s="218"/>
      <c r="S22" s="218"/>
      <c r="T22" s="218"/>
      <c r="U22" s="217"/>
      <c r="V22" s="194">
        <f t="shared" si="2"/>
        <v>10</v>
      </c>
      <c r="W22" s="194"/>
      <c r="X22" s="312"/>
    </row>
    <row r="23" spans="2:24" ht="29" x14ac:dyDescent="0.35">
      <c r="B23" s="349" t="s">
        <v>430</v>
      </c>
      <c r="C23" s="344">
        <v>5.9</v>
      </c>
      <c r="D23" s="189">
        <v>0</v>
      </c>
      <c r="E23" s="94">
        <f t="shared" ref="E23" si="6">C23*(1+D23)</f>
        <v>5.9</v>
      </c>
      <c r="F23" s="11">
        <f t="shared" ref="F23" si="7">ROUND(E23,1)</f>
        <v>5.9</v>
      </c>
      <c r="G23" s="345"/>
      <c r="H23" s="6"/>
      <c r="I23" s="346"/>
      <c r="J23" s="346"/>
      <c r="K23" s="347"/>
      <c r="L23" s="6"/>
      <c r="M23" s="6"/>
      <c r="N23" s="6"/>
      <c r="O23" s="6"/>
      <c r="P23" s="6"/>
      <c r="Q23" s="6"/>
      <c r="R23" s="6"/>
      <c r="S23" s="6"/>
      <c r="T23" s="6"/>
      <c r="U23" s="6"/>
      <c r="V23" s="348"/>
      <c r="W23" s="348"/>
      <c r="X23" s="312"/>
    </row>
    <row r="24" spans="2:24" ht="85.25" customHeight="1" thickBot="1" x14ac:dyDescent="0.4">
      <c r="B24" s="161"/>
      <c r="C24" s="162"/>
      <c r="D24" s="115"/>
      <c r="E24" s="115"/>
      <c r="F24" s="159"/>
      <c r="G24" s="221" t="s">
        <v>234</v>
      </c>
      <c r="H24" s="163" t="s">
        <v>193</v>
      </c>
      <c r="I24" s="222" t="s">
        <v>199</v>
      </c>
      <c r="J24" s="222" t="s">
        <v>203</v>
      </c>
      <c r="K24" s="223" t="s">
        <v>216</v>
      </c>
      <c r="L24" s="195" t="s">
        <v>243</v>
      </c>
      <c r="M24" s="195" t="s">
        <v>272</v>
      </c>
      <c r="N24" s="195" t="s">
        <v>276</v>
      </c>
      <c r="O24" s="195" t="s">
        <v>279</v>
      </c>
      <c r="P24" s="195" t="s">
        <v>283</v>
      </c>
      <c r="Q24" s="195" t="s">
        <v>287</v>
      </c>
      <c r="R24" s="195" t="s">
        <v>294</v>
      </c>
      <c r="S24" s="195" t="s">
        <v>299</v>
      </c>
      <c r="T24" s="195" t="s">
        <v>307</v>
      </c>
      <c r="U24" s="195" t="s">
        <v>310</v>
      </c>
      <c r="V24" s="219"/>
      <c r="W24" s="219"/>
    </row>
    <row r="25" spans="2:24" x14ac:dyDescent="0.35">
      <c r="B25" s="4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</sheetData>
  <mergeCells count="2">
    <mergeCell ref="G5:W5"/>
    <mergeCell ref="B5:F5"/>
  </mergeCells>
  <hyperlinks>
    <hyperlink ref="L24" r:id="rId1" display="https://www.spacebase.com/de/venue/design-thinking-raum-san-d-92115/?guest_number=50%2C100&amp;venue_type=meeting-room" xr:uid="{F2A53828-6B57-41BE-9D26-E5A5630E4059}"/>
    <hyperlink ref="M24" r:id="rId2" display="https://www.spacebase.com/de/venue/workshop-und-tagungsraum-1057112/" xr:uid="{0A8DFABA-4DEC-415E-B9EB-2C969D72B870}"/>
    <hyperlink ref="N24" r:id="rId3" display="https://www.spacebase.com/de/venue/training-room-i-1060410/" xr:uid="{77F3D463-64DD-4C4E-986B-59007F462C2C}"/>
    <hyperlink ref="O24" r:id="rId4" display="https://www.spacebase.com/de/venue/room-for-k-9003/" xr:uid="{708CD325-3094-4741-8DA9-214368B0FD2E}"/>
    <hyperlink ref="P24" r:id="rId5" display="https://www.spacebase.com/de/venue/tagungsraum-seide-1059318/" xr:uid="{E231DE91-5E9D-4933-AE7D-E44304A4F4E7}"/>
    <hyperlink ref="Q24" r:id="rId6" display="https://www.spacebase.com/de/venue/seminarraum-pudentia-23632/?guest_number=15%2C34" xr:uid="{E01CBF69-AF09-41C9-9B4E-6AA14D9FE52C}"/>
    <hyperlink ref="R24" r:id="rId7" display="https://www.spacebase.com/en/venue/lern-denker-werkstadt-3853/" xr:uid="{79305403-2305-4044-9382-050C0AFDC932}"/>
    <hyperlink ref="S24" r:id="rId8" display="https://www.spacebase.com/en/venue/panama-1057344/?guest_number=30%2C50&amp;venue_type=meeting-room" xr:uid="{724D7FB8-7B22-4197-9814-6021C302AE3D}"/>
    <hyperlink ref="T24" r:id="rId9" display="https://www.spacebase.com/en/venue/hinterhofsalon-k%C3%B6ln-hinterhofsalon/" xr:uid="{862C95BF-D857-42A1-A634-C2BFA5FC10DE}"/>
    <hyperlink ref="G24" r:id="rId10" xr:uid="{8870C744-B279-4BC5-B2F4-C85F765F050A}"/>
    <hyperlink ref="I24" r:id="rId11" display="https://www.eventinc.de/rooms/mettmann/meetingpoint-alte-fabrik-meeting-loft-1" xr:uid="{1253C1AA-1641-4033-BAF2-C1655E4A61D0}"/>
    <hyperlink ref="J24" r:id="rId12" display="https://www.spacebase.com/de/venue/cromford-36qm-70352/" xr:uid="{9FCE32C2-D128-4887-B701-99BBA5A41A36}"/>
    <hyperlink ref="K24" r:id="rId13" display="https://www.spacebase.com/de/venue/campus-fichtenhain-63-7374/" xr:uid="{F9CF0259-B29D-48B7-8A71-B00232D72AAD}"/>
    <hyperlink ref="U24" r:id="rId14" display="https://www.spacebase.com/en/venue/studio-a-1056852/" xr:uid="{EB8E4714-16E1-4667-A681-061DB305067D}"/>
    <hyperlink ref="H24" r:id="rId15" location="/meeting-room?paginationSize=100&amp;searchRangeInMilesTo=2&amp;locale=de-de&amp;countryCode=DE&amp;location=D%C3%BCsseldorf,%20Germany&amp;countryName=Germany&amp;centreNumber=&amp;ws=meeting%20rooms&amp;date=2024-12-12&amp;timeFrom=10:30&amp;timeUntil=17:00&amp;numberOfPeople=10&amp;searchRadiusInMilesTo=" display="https://www.regus.com/booking/ - /meeting-room?paginationSize=100&amp;searchRangeInMilesTo=2&amp;locale=de-de&amp;countryCode=DE&amp;location=D%C3%BCsseldorf,%20Germany&amp;countryName=Germany&amp;centreNumber=&amp;ws=meeting%20rooms&amp;date=2024-12-12&amp;timeFrom=10:30&amp;timeUntil=17:00&amp;numberOfPeople=10&amp;searchRadiusInMilesTo=" xr:uid="{81F0F1B0-A0DF-4C6D-AAE1-C4BED2AE76AD}"/>
  </hyperlinks>
  <pageMargins left="0.7" right="0.7" top="0.75" bottom="0.75" header="0.3" footer="0.3"/>
  <drawing r:id="rId1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686D-E429-4114-91AC-5D067AD7983E}">
  <sheetPr codeName="Tabelle7">
    <tabColor rgb="FFF9C9CF"/>
  </sheetPr>
  <dimension ref="B2:J39"/>
  <sheetViews>
    <sheetView zoomScale="80" zoomScaleNormal="80" workbookViewId="0">
      <selection activeCell="I14" sqref="I14"/>
    </sheetView>
  </sheetViews>
  <sheetFormatPr baseColWidth="10" defaultColWidth="8.90625" defaultRowHeight="14.5" x14ac:dyDescent="0.35"/>
  <cols>
    <col min="1" max="1" width="3.90625" style="1" customWidth="1"/>
    <col min="2" max="3" width="31.6328125" style="1" customWidth="1"/>
    <col min="4" max="4" width="24.6328125" style="1" customWidth="1"/>
    <col min="5" max="5" width="23.453125" style="1" customWidth="1"/>
    <col min="6" max="6" width="23.6328125" style="1" customWidth="1"/>
    <col min="7" max="16384" width="8.90625" style="1"/>
  </cols>
  <sheetData>
    <row r="2" spans="2:7" ht="7.25" customHeight="1" thickBot="1" x14ac:dyDescent="0.4"/>
    <row r="3" spans="2:7" ht="23" customHeight="1" thickBot="1" x14ac:dyDescent="0.4">
      <c r="B3" s="175" t="s">
        <v>34</v>
      </c>
      <c r="C3" s="169"/>
      <c r="D3" s="169"/>
      <c r="E3" s="169"/>
      <c r="F3" s="169"/>
      <c r="G3" s="170"/>
    </row>
    <row r="4" spans="2:7" ht="15" thickBot="1" x14ac:dyDescent="0.4"/>
    <row r="5" spans="2:7" x14ac:dyDescent="0.35">
      <c r="B5" s="370" t="s">
        <v>251</v>
      </c>
      <c r="C5" s="371"/>
      <c r="D5" s="164"/>
      <c r="E5" s="165"/>
    </row>
    <row r="6" spans="2:7" x14ac:dyDescent="0.35">
      <c r="B6" s="172" t="s">
        <v>252</v>
      </c>
      <c r="C6" s="171"/>
      <c r="D6" s="173"/>
      <c r="E6" s="174"/>
    </row>
    <row r="7" spans="2:7" x14ac:dyDescent="0.35">
      <c r="B7" s="207" t="s">
        <v>254</v>
      </c>
      <c r="C7" s="208" t="s">
        <v>253</v>
      </c>
      <c r="D7" s="208" t="s">
        <v>2</v>
      </c>
      <c r="E7" s="210" t="s">
        <v>357</v>
      </c>
    </row>
    <row r="8" spans="2:7" x14ac:dyDescent="0.35">
      <c r="B8" s="185" t="s">
        <v>32</v>
      </c>
      <c r="C8" s="296" t="s">
        <v>382</v>
      </c>
      <c r="D8" s="296" t="s">
        <v>383</v>
      </c>
      <c r="E8" s="297" t="s">
        <v>384</v>
      </c>
    </row>
    <row r="9" spans="2:7" x14ac:dyDescent="0.35">
      <c r="B9" s="185" t="s">
        <v>381</v>
      </c>
      <c r="C9" s="296" t="s">
        <v>382</v>
      </c>
      <c r="D9" s="296" t="s">
        <v>383</v>
      </c>
      <c r="E9" s="297" t="s">
        <v>386</v>
      </c>
    </row>
    <row r="10" spans="2:7" x14ac:dyDescent="0.35">
      <c r="B10" s="185" t="s">
        <v>387</v>
      </c>
      <c r="C10" s="296" t="s">
        <v>382</v>
      </c>
      <c r="D10" s="296" t="s">
        <v>385</v>
      </c>
      <c r="E10" s="297" t="s">
        <v>388</v>
      </c>
    </row>
    <row r="11" spans="2:7" x14ac:dyDescent="0.35">
      <c r="B11" s="185" t="s">
        <v>389</v>
      </c>
      <c r="C11" s="296" t="s">
        <v>382</v>
      </c>
      <c r="D11" s="296" t="s">
        <v>411</v>
      </c>
      <c r="E11" s="297" t="s">
        <v>353</v>
      </c>
    </row>
    <row r="12" spans="2:7" x14ac:dyDescent="0.35">
      <c r="B12" s="185" t="s">
        <v>33</v>
      </c>
      <c r="C12" s="296" t="s">
        <v>403</v>
      </c>
      <c r="D12" s="296" t="s">
        <v>390</v>
      </c>
      <c r="E12" s="297" t="s">
        <v>391</v>
      </c>
    </row>
    <row r="13" spans="2:7" ht="29" x14ac:dyDescent="0.35">
      <c r="B13" s="185" t="s">
        <v>392</v>
      </c>
      <c r="C13" s="296" t="s">
        <v>403</v>
      </c>
      <c r="D13" s="296" t="s">
        <v>393</v>
      </c>
      <c r="E13" s="297" t="s">
        <v>394</v>
      </c>
    </row>
    <row r="14" spans="2:7" ht="29" x14ac:dyDescent="0.35">
      <c r="B14" s="185" t="s">
        <v>404</v>
      </c>
      <c r="C14" s="296" t="s">
        <v>403</v>
      </c>
      <c r="D14" s="296" t="s">
        <v>385</v>
      </c>
      <c r="E14" s="297" t="s">
        <v>395</v>
      </c>
    </row>
    <row r="15" spans="2:7" x14ac:dyDescent="0.35">
      <c r="B15" s="185" t="s">
        <v>396</v>
      </c>
      <c r="C15" s="296" t="s">
        <v>397</v>
      </c>
      <c r="D15" s="296" t="s">
        <v>385</v>
      </c>
      <c r="E15" s="297" t="s">
        <v>386</v>
      </c>
    </row>
    <row r="16" spans="2:7" ht="29" x14ac:dyDescent="0.35">
      <c r="B16" s="185" t="s">
        <v>398</v>
      </c>
      <c r="C16" s="296" t="s">
        <v>397</v>
      </c>
      <c r="D16" s="296" t="s">
        <v>412</v>
      </c>
      <c r="E16" s="297" t="s">
        <v>399</v>
      </c>
    </row>
    <row r="17" spans="2:10" x14ac:dyDescent="0.35">
      <c r="B17" s="185" t="s">
        <v>400</v>
      </c>
      <c r="C17" s="296" t="s">
        <v>397</v>
      </c>
      <c r="D17" s="296" t="s">
        <v>401</v>
      </c>
      <c r="E17" s="297" t="s">
        <v>402</v>
      </c>
      <c r="H17" s="4"/>
      <c r="I17" s="4"/>
      <c r="J17" s="4"/>
    </row>
    <row r="18" spans="2:10" ht="15" thickBot="1" x14ac:dyDescent="0.4">
      <c r="B18" s="211"/>
      <c r="C18" s="212"/>
      <c r="D18" s="212"/>
      <c r="E18" s="306"/>
    </row>
    <row r="19" spans="2:10" ht="15" thickBot="1" x14ac:dyDescent="0.4">
      <c r="B19" s="4"/>
      <c r="C19" s="6"/>
      <c r="D19" s="4"/>
      <c r="E19" s="4"/>
      <c r="F19" s="4"/>
      <c r="G19" s="4"/>
    </row>
    <row r="20" spans="2:10" x14ac:dyDescent="0.35">
      <c r="B20" s="293"/>
      <c r="C20" s="164"/>
      <c r="D20" s="164"/>
      <c r="E20" s="165"/>
      <c r="F20" s="4"/>
      <c r="G20" s="4"/>
    </row>
    <row r="21" spans="2:10" x14ac:dyDescent="0.35">
      <c r="B21" s="294" t="s">
        <v>255</v>
      </c>
      <c r="C21" s="173"/>
      <c r="D21" s="173"/>
      <c r="E21" s="174"/>
      <c r="F21" s="4"/>
      <c r="G21" s="4"/>
    </row>
    <row r="22" spans="2:10" x14ac:dyDescent="0.35">
      <c r="B22" s="207" t="s">
        <v>254</v>
      </c>
      <c r="C22" s="208" t="s">
        <v>253</v>
      </c>
      <c r="D22" s="209" t="s">
        <v>2</v>
      </c>
      <c r="E22" s="210" t="s">
        <v>357</v>
      </c>
      <c r="F22" s="4"/>
      <c r="G22" s="4"/>
    </row>
    <row r="23" spans="2:10" x14ac:dyDescent="0.35">
      <c r="B23" s="185" t="s">
        <v>31</v>
      </c>
      <c r="C23" s="295" t="s">
        <v>365</v>
      </c>
      <c r="D23" s="296" t="s">
        <v>366</v>
      </c>
      <c r="E23" s="297" t="s">
        <v>367</v>
      </c>
      <c r="F23" s="4"/>
      <c r="G23" s="4"/>
    </row>
    <row r="24" spans="2:10" x14ac:dyDescent="0.35">
      <c r="B24" s="185" t="s">
        <v>359</v>
      </c>
      <c r="C24" s="295" t="s">
        <v>365</v>
      </c>
      <c r="D24" s="296" t="s">
        <v>368</v>
      </c>
      <c r="E24" s="297" t="s">
        <v>353</v>
      </c>
      <c r="F24" s="4"/>
      <c r="G24" s="4"/>
    </row>
    <row r="25" spans="2:10" x14ac:dyDescent="0.35">
      <c r="B25" s="185" t="s">
        <v>361</v>
      </c>
      <c r="C25" s="295" t="s">
        <v>365</v>
      </c>
      <c r="D25" s="296" t="s">
        <v>369</v>
      </c>
      <c r="E25" s="297" t="s">
        <v>353</v>
      </c>
      <c r="F25" s="4"/>
      <c r="G25" s="4"/>
    </row>
    <row r="26" spans="2:10" ht="29" x14ac:dyDescent="0.35">
      <c r="B26" s="185" t="s">
        <v>356</v>
      </c>
      <c r="C26" s="295" t="s">
        <v>365</v>
      </c>
      <c r="D26" s="296" t="s">
        <v>370</v>
      </c>
      <c r="E26" s="297" t="s">
        <v>371</v>
      </c>
      <c r="F26" s="4"/>
      <c r="G26" s="4"/>
    </row>
    <row r="27" spans="2:10" x14ac:dyDescent="0.35">
      <c r="B27" s="185" t="s">
        <v>358</v>
      </c>
      <c r="C27" s="295" t="s">
        <v>365</v>
      </c>
      <c r="D27" s="296" t="s">
        <v>372</v>
      </c>
      <c r="E27" s="297" t="s">
        <v>371</v>
      </c>
      <c r="F27" s="4"/>
      <c r="G27" s="4"/>
    </row>
    <row r="28" spans="2:10" x14ac:dyDescent="0.35">
      <c r="B28" s="185" t="s">
        <v>362</v>
      </c>
      <c r="C28" s="295" t="s">
        <v>365</v>
      </c>
      <c r="D28" s="296" t="s">
        <v>370</v>
      </c>
      <c r="E28" s="297" t="s">
        <v>353</v>
      </c>
      <c r="F28" s="4"/>
      <c r="G28" s="4"/>
    </row>
    <row r="29" spans="2:10" x14ac:dyDescent="0.35">
      <c r="B29" s="185" t="s">
        <v>351</v>
      </c>
      <c r="C29" s="292" t="s">
        <v>373</v>
      </c>
      <c r="D29" s="296" t="s">
        <v>352</v>
      </c>
      <c r="E29" s="297" t="s">
        <v>353</v>
      </c>
      <c r="F29" s="4"/>
      <c r="G29" s="4"/>
    </row>
    <row r="30" spans="2:10" x14ac:dyDescent="0.35">
      <c r="B30" s="185" t="s">
        <v>355</v>
      </c>
      <c r="C30" s="292" t="s">
        <v>373</v>
      </c>
      <c r="D30" s="296" t="s">
        <v>354</v>
      </c>
      <c r="E30" s="297" t="s">
        <v>353</v>
      </c>
      <c r="F30" s="4"/>
      <c r="G30" s="4"/>
    </row>
    <row r="31" spans="2:10" x14ac:dyDescent="0.35">
      <c r="B31" s="185" t="s">
        <v>363</v>
      </c>
      <c r="C31" s="292" t="s">
        <v>373</v>
      </c>
      <c r="D31" s="296" t="s">
        <v>374</v>
      </c>
      <c r="E31" s="297" t="s">
        <v>364</v>
      </c>
      <c r="F31" s="4"/>
      <c r="G31" s="4"/>
    </row>
    <row r="32" spans="2:10" x14ac:dyDescent="0.35">
      <c r="B32" s="185" t="s">
        <v>376</v>
      </c>
      <c r="C32" s="295" t="s">
        <v>375</v>
      </c>
      <c r="D32" s="296" t="s">
        <v>377</v>
      </c>
      <c r="E32" s="297" t="s">
        <v>378</v>
      </c>
      <c r="F32" s="4"/>
      <c r="G32" s="4"/>
    </row>
    <row r="33" spans="2:7" ht="29.5" thickBot="1" x14ac:dyDescent="0.4">
      <c r="B33" s="298" t="s">
        <v>360</v>
      </c>
      <c r="C33" s="299" t="s">
        <v>375</v>
      </c>
      <c r="D33" s="300" t="s">
        <v>379</v>
      </c>
      <c r="E33" s="301" t="s">
        <v>380</v>
      </c>
      <c r="F33" s="4"/>
      <c r="G33" s="4"/>
    </row>
    <row r="34" spans="2:7" x14ac:dyDescent="0.35">
      <c r="B34" s="4"/>
      <c r="C34" s="4"/>
      <c r="D34" s="4"/>
      <c r="E34" s="4"/>
      <c r="F34" s="4"/>
      <c r="G34" s="4"/>
    </row>
    <row r="35" spans="2:7" x14ac:dyDescent="0.35">
      <c r="B35" s="4"/>
      <c r="C35" s="4"/>
      <c r="D35" s="4"/>
      <c r="E35" s="4"/>
      <c r="F35" s="4"/>
      <c r="G35" s="4"/>
    </row>
    <row r="36" spans="2:7" x14ac:dyDescent="0.35">
      <c r="B36" s="4"/>
      <c r="C36" s="4"/>
      <c r="D36" s="4"/>
      <c r="E36" s="4"/>
      <c r="F36" s="4"/>
      <c r="G36" s="4"/>
    </row>
    <row r="37" spans="2:7" x14ac:dyDescent="0.35">
      <c r="B37" s="4"/>
      <c r="C37" s="4"/>
      <c r="D37" s="4"/>
      <c r="E37" s="4"/>
      <c r="F37" s="4"/>
      <c r="G37" s="4"/>
    </row>
    <row r="38" spans="2:7" x14ac:dyDescent="0.35">
      <c r="B38" s="4"/>
      <c r="C38" s="4"/>
      <c r="D38" s="4"/>
      <c r="E38" s="4"/>
      <c r="F38" s="4"/>
      <c r="G38" s="4"/>
    </row>
    <row r="39" spans="2:7" x14ac:dyDescent="0.35">
      <c r="B39" s="4"/>
      <c r="C39" s="4"/>
      <c r="D39" s="4"/>
      <c r="E39" s="4"/>
      <c r="F39" s="4"/>
      <c r="G39" s="4"/>
    </row>
  </sheetData>
  <mergeCells count="1">
    <mergeCell ref="B5:C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FE10-0247-4E69-9DD7-CB0BA4B4146F}">
  <sheetPr codeName="Tabelle8">
    <tabColor rgb="FFF9C9CF"/>
  </sheetPr>
  <dimension ref="A1"/>
  <sheetViews>
    <sheetView zoomScale="80" zoomScaleNormal="80" workbookViewId="0">
      <selection activeCell="I14" sqref="I14"/>
    </sheetView>
  </sheetViews>
  <sheetFormatPr baseColWidth="10" defaultColWidth="8.90625" defaultRowHeight="14.5" x14ac:dyDescent="0.3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D157-1EFD-4BEB-AE52-48491666B2E6}">
  <sheetPr codeName="Tabelle9">
    <tabColor rgb="FFF9C9CF"/>
  </sheetPr>
  <dimension ref="A1:Q374"/>
  <sheetViews>
    <sheetView topLeftCell="A295" workbookViewId="0">
      <selection activeCell="I14" sqref="I14"/>
    </sheetView>
  </sheetViews>
  <sheetFormatPr baseColWidth="10" defaultColWidth="12.36328125" defaultRowHeight="14.5" x14ac:dyDescent="0.35"/>
  <cols>
    <col min="2" max="2" width="5.36328125" customWidth="1"/>
    <col min="3" max="3" width="3.54296875" customWidth="1"/>
    <col min="4" max="7" width="23" customWidth="1"/>
    <col min="8" max="8" width="23" hidden="1" customWidth="1"/>
    <col min="9" max="12" width="23" customWidth="1"/>
    <col min="13" max="16" width="23" hidden="1" customWidth="1"/>
    <col min="17" max="17" width="0.36328125" customWidth="1"/>
  </cols>
  <sheetData>
    <row r="1" spans="1:17" ht="15" thickBot="1" x14ac:dyDescent="0.4"/>
    <row r="2" spans="1:17" ht="38" customHeight="1" thickTop="1" x14ac:dyDescent="0.35">
      <c r="A2" s="17" t="s">
        <v>46</v>
      </c>
      <c r="B2" s="18" t="s">
        <v>47</v>
      </c>
      <c r="C2" s="19" t="s">
        <v>48</v>
      </c>
      <c r="D2" s="20" t="s">
        <v>49</v>
      </c>
      <c r="E2" s="20" t="s">
        <v>50</v>
      </c>
      <c r="F2" s="20" t="s">
        <v>51</v>
      </c>
      <c r="G2" s="20" t="s">
        <v>52</v>
      </c>
      <c r="H2" s="20" t="s">
        <v>53</v>
      </c>
      <c r="I2" s="20" t="s">
        <v>17</v>
      </c>
      <c r="J2" s="20" t="s">
        <v>54</v>
      </c>
      <c r="K2" s="20" t="s">
        <v>15</v>
      </c>
      <c r="L2" s="21" t="s">
        <v>19</v>
      </c>
      <c r="M2" s="22" t="s">
        <v>55</v>
      </c>
      <c r="N2" s="23" t="s">
        <v>56</v>
      </c>
      <c r="O2" s="23" t="s">
        <v>57</v>
      </c>
      <c r="P2" s="23" t="s">
        <v>58</v>
      </c>
      <c r="Q2" s="24" t="s">
        <v>59</v>
      </c>
    </row>
    <row r="3" spans="1:17" ht="47.4" customHeight="1" thickBot="1" x14ac:dyDescent="0.4">
      <c r="A3" s="25"/>
      <c r="B3" s="26"/>
      <c r="C3" s="27"/>
      <c r="D3" s="28"/>
      <c r="E3" s="28" t="s">
        <v>60</v>
      </c>
      <c r="F3" s="28"/>
      <c r="G3" s="28"/>
      <c r="H3" s="28"/>
      <c r="I3" s="28" t="s">
        <v>61</v>
      </c>
      <c r="J3" s="28" t="s">
        <v>61</v>
      </c>
      <c r="K3" s="28" t="s">
        <v>61</v>
      </c>
      <c r="L3" s="28" t="s">
        <v>61</v>
      </c>
      <c r="M3" s="29" t="s">
        <v>62</v>
      </c>
      <c r="N3" s="29"/>
      <c r="O3" s="29"/>
      <c r="P3" s="29"/>
      <c r="Q3" s="30"/>
    </row>
    <row r="4" spans="1:17" ht="15" thickTop="1" x14ac:dyDescent="0.35">
      <c r="A4" s="31">
        <v>45658</v>
      </c>
      <c r="B4" s="32" t="s">
        <v>63</v>
      </c>
      <c r="C4" s="33">
        <v>1</v>
      </c>
      <c r="D4" s="33"/>
      <c r="E4" s="33"/>
      <c r="F4" s="33"/>
      <c r="G4" s="33"/>
      <c r="H4" s="33"/>
      <c r="I4" s="33"/>
      <c r="J4" s="33"/>
      <c r="K4" s="34"/>
      <c r="L4" s="35"/>
      <c r="M4" s="36"/>
      <c r="N4" s="33"/>
      <c r="O4" s="33"/>
      <c r="P4" s="33"/>
      <c r="Q4" s="34"/>
    </row>
    <row r="5" spans="1:17" x14ac:dyDescent="0.35">
      <c r="A5" s="37">
        <v>45659</v>
      </c>
      <c r="B5" s="38" t="s">
        <v>64</v>
      </c>
      <c r="C5" s="39">
        <v>1</v>
      </c>
      <c r="D5" s="39"/>
      <c r="E5" s="39"/>
      <c r="F5" s="39"/>
      <c r="G5" s="39"/>
      <c r="H5" s="39"/>
      <c r="I5" s="39"/>
      <c r="J5" s="40"/>
      <c r="K5" s="41"/>
      <c r="L5" s="42"/>
      <c r="M5" s="43"/>
      <c r="N5" s="44"/>
      <c r="O5" s="44"/>
      <c r="P5" s="44"/>
      <c r="Q5" s="41"/>
    </row>
    <row r="6" spans="1:17" x14ac:dyDescent="0.35">
      <c r="A6" s="37">
        <v>45660</v>
      </c>
      <c r="B6" s="38" t="s">
        <v>65</v>
      </c>
      <c r="C6" s="39">
        <v>1</v>
      </c>
      <c r="D6" s="39"/>
      <c r="E6" s="39"/>
      <c r="F6" s="39"/>
      <c r="G6" s="39"/>
      <c r="H6" s="39"/>
      <c r="I6" s="39"/>
      <c r="J6" s="40"/>
      <c r="K6" s="41"/>
      <c r="L6" s="42"/>
      <c r="M6" s="43"/>
      <c r="N6" s="44"/>
      <c r="O6" s="44"/>
      <c r="P6" s="44"/>
      <c r="Q6" s="41"/>
    </row>
    <row r="7" spans="1:17" x14ac:dyDescent="0.35">
      <c r="A7" s="45">
        <v>45661</v>
      </c>
      <c r="B7" s="46" t="s">
        <v>66</v>
      </c>
      <c r="C7" s="47"/>
      <c r="D7" s="47"/>
      <c r="E7" s="47"/>
      <c r="F7" s="47"/>
      <c r="G7" s="47"/>
      <c r="H7" s="47"/>
      <c r="I7" s="47"/>
      <c r="J7" s="47"/>
      <c r="K7" s="48"/>
      <c r="L7" s="49"/>
      <c r="M7" s="50"/>
      <c r="N7" s="47"/>
      <c r="O7" s="47"/>
      <c r="P7" s="47"/>
      <c r="Q7" s="48"/>
    </row>
    <row r="8" spans="1:17" x14ac:dyDescent="0.35">
      <c r="A8" s="45">
        <v>45662</v>
      </c>
      <c r="B8" s="46" t="s">
        <v>67</v>
      </c>
      <c r="C8" s="47"/>
      <c r="D8" s="47"/>
      <c r="E8" s="47"/>
      <c r="F8" s="47"/>
      <c r="G8" s="47"/>
      <c r="H8" s="47"/>
      <c r="I8" s="47"/>
      <c r="J8" s="47"/>
      <c r="K8" s="48"/>
      <c r="L8" s="49"/>
      <c r="M8" s="50"/>
      <c r="N8" s="47"/>
      <c r="O8" s="47"/>
      <c r="P8" s="47"/>
      <c r="Q8" s="48"/>
    </row>
    <row r="9" spans="1:17" x14ac:dyDescent="0.35">
      <c r="A9" s="37">
        <v>45663</v>
      </c>
      <c r="B9" s="38" t="s">
        <v>68</v>
      </c>
      <c r="C9" s="39">
        <v>2</v>
      </c>
      <c r="D9" s="39"/>
      <c r="E9" s="39"/>
      <c r="F9" s="39"/>
      <c r="G9" s="39"/>
      <c r="H9" s="39"/>
      <c r="I9" s="39"/>
      <c r="J9" s="40"/>
      <c r="K9" s="41"/>
      <c r="L9" s="42"/>
      <c r="M9" s="43"/>
      <c r="N9" s="44"/>
      <c r="O9" s="44"/>
      <c r="P9" s="44"/>
      <c r="Q9" s="41"/>
    </row>
    <row r="10" spans="1:17" x14ac:dyDescent="0.35">
      <c r="A10" s="37">
        <v>45664</v>
      </c>
      <c r="B10" s="38" t="s">
        <v>69</v>
      </c>
      <c r="C10" s="39">
        <v>2</v>
      </c>
      <c r="D10" s="39"/>
      <c r="E10" s="39"/>
      <c r="F10" s="39"/>
      <c r="G10" s="39"/>
      <c r="H10" s="39"/>
      <c r="I10" s="39"/>
      <c r="J10" s="40"/>
      <c r="K10" s="41"/>
      <c r="L10" s="42"/>
      <c r="M10" s="43"/>
      <c r="N10" s="44"/>
      <c r="O10" s="44"/>
      <c r="P10" s="44"/>
      <c r="Q10" s="41"/>
    </row>
    <row r="11" spans="1:17" x14ac:dyDescent="0.35">
      <c r="A11" s="37">
        <v>45665</v>
      </c>
      <c r="B11" s="38" t="s">
        <v>63</v>
      </c>
      <c r="C11" s="39">
        <v>2</v>
      </c>
      <c r="D11" s="39"/>
      <c r="E11" s="39"/>
      <c r="F11" s="39"/>
      <c r="G11" s="39"/>
      <c r="H11" s="39"/>
      <c r="I11" s="39"/>
      <c r="J11" s="40"/>
      <c r="K11" s="41"/>
      <c r="L11" s="42"/>
      <c r="M11" s="43"/>
      <c r="N11" s="44"/>
      <c r="O11" s="44"/>
      <c r="P11" s="44"/>
      <c r="Q11" s="41"/>
    </row>
    <row r="12" spans="1:17" x14ac:dyDescent="0.35">
      <c r="A12" s="37">
        <v>45666</v>
      </c>
      <c r="B12" s="38" t="s">
        <v>64</v>
      </c>
      <c r="C12" s="39">
        <v>2</v>
      </c>
      <c r="D12" s="39"/>
      <c r="E12" s="39"/>
      <c r="F12" s="39"/>
      <c r="G12" s="39"/>
      <c r="H12" s="39"/>
      <c r="I12" s="39"/>
      <c r="J12" s="40"/>
      <c r="K12" s="41"/>
      <c r="L12" s="42"/>
      <c r="M12" s="43"/>
      <c r="N12" s="44"/>
      <c r="O12" s="44"/>
      <c r="P12" s="44"/>
      <c r="Q12" s="39"/>
    </row>
    <row r="13" spans="1:17" x14ac:dyDescent="0.35">
      <c r="A13" s="37">
        <v>45667</v>
      </c>
      <c r="B13" s="38" t="s">
        <v>65</v>
      </c>
      <c r="C13" s="39">
        <v>2</v>
      </c>
      <c r="D13" s="39"/>
      <c r="E13" s="39"/>
      <c r="F13" s="39"/>
      <c r="G13" s="39"/>
      <c r="H13" s="39"/>
      <c r="I13" s="39"/>
      <c r="J13" s="40"/>
      <c r="K13" s="41"/>
      <c r="L13" s="42"/>
      <c r="M13" s="43"/>
      <c r="N13" s="44"/>
      <c r="O13" s="44"/>
      <c r="P13" s="44"/>
      <c r="Q13" s="41"/>
    </row>
    <row r="14" spans="1:17" x14ac:dyDescent="0.35">
      <c r="A14" s="45">
        <v>45668</v>
      </c>
      <c r="B14" s="46" t="s">
        <v>66</v>
      </c>
      <c r="C14" s="47"/>
      <c r="D14" s="47"/>
      <c r="E14" s="47"/>
      <c r="F14" s="47"/>
      <c r="G14" s="47"/>
      <c r="H14" s="47"/>
      <c r="I14" s="47"/>
      <c r="J14" s="47"/>
      <c r="K14" s="48"/>
      <c r="L14" s="49"/>
      <c r="M14" s="50"/>
      <c r="N14" s="47"/>
      <c r="O14" s="47"/>
      <c r="P14" s="47"/>
      <c r="Q14" s="48"/>
    </row>
    <row r="15" spans="1:17" x14ac:dyDescent="0.35">
      <c r="A15" s="45">
        <v>45669</v>
      </c>
      <c r="B15" s="46" t="s">
        <v>67</v>
      </c>
      <c r="C15" s="47"/>
      <c r="D15" s="47"/>
      <c r="E15" s="47"/>
      <c r="F15" s="47"/>
      <c r="G15" s="47"/>
      <c r="H15" s="47"/>
      <c r="I15" s="47"/>
      <c r="J15" s="47"/>
      <c r="K15" s="48"/>
      <c r="L15" s="49"/>
      <c r="M15" s="50"/>
      <c r="N15" s="47"/>
      <c r="O15" s="47"/>
      <c r="P15" s="47"/>
      <c r="Q15" s="48"/>
    </row>
    <row r="16" spans="1:17" x14ac:dyDescent="0.35">
      <c r="A16" s="37">
        <v>45670</v>
      </c>
      <c r="B16" s="38" t="s">
        <v>68</v>
      </c>
      <c r="C16" s="39">
        <v>3</v>
      </c>
      <c r="D16" s="39"/>
      <c r="E16" s="39"/>
      <c r="F16" s="39"/>
      <c r="G16" s="39"/>
      <c r="H16" s="39"/>
      <c r="I16" s="39"/>
      <c r="J16" s="40"/>
      <c r="K16" s="41"/>
      <c r="L16" s="42"/>
      <c r="M16" s="43"/>
      <c r="N16" s="44"/>
      <c r="O16" s="44"/>
      <c r="P16" s="44"/>
      <c r="Q16" s="41"/>
    </row>
    <row r="17" spans="1:17" x14ac:dyDescent="0.35">
      <c r="A17" s="37">
        <v>45671</v>
      </c>
      <c r="B17" s="38" t="s">
        <v>69</v>
      </c>
      <c r="C17" s="39">
        <v>3</v>
      </c>
      <c r="D17" s="39"/>
      <c r="E17" s="39"/>
      <c r="F17" s="39"/>
      <c r="G17" s="39"/>
      <c r="H17" s="39"/>
      <c r="I17" s="39"/>
      <c r="J17" s="40"/>
      <c r="K17" s="41"/>
      <c r="L17" s="42"/>
      <c r="M17" s="43"/>
      <c r="N17" s="44"/>
      <c r="O17" s="44"/>
      <c r="P17" s="44"/>
      <c r="Q17" s="41"/>
    </row>
    <row r="18" spans="1:17" x14ac:dyDescent="0.35">
      <c r="A18" s="37">
        <v>45672</v>
      </c>
      <c r="B18" s="38" t="s">
        <v>63</v>
      </c>
      <c r="C18" s="39">
        <v>3</v>
      </c>
      <c r="D18" s="39"/>
      <c r="E18" s="39"/>
      <c r="F18" s="39"/>
      <c r="G18" s="39"/>
      <c r="H18" s="39"/>
      <c r="I18" s="39"/>
      <c r="J18" s="40"/>
      <c r="K18" s="41"/>
      <c r="L18" s="42"/>
      <c r="M18" s="43"/>
      <c r="N18" s="44"/>
      <c r="O18" s="44"/>
      <c r="P18" s="44"/>
      <c r="Q18" s="41"/>
    </row>
    <row r="19" spans="1:17" x14ac:dyDescent="0.35">
      <c r="A19" s="37">
        <v>45673</v>
      </c>
      <c r="B19" s="38" t="s">
        <v>64</v>
      </c>
      <c r="C19" s="39">
        <v>3</v>
      </c>
      <c r="D19" s="39"/>
      <c r="E19" s="39"/>
      <c r="F19" s="39"/>
      <c r="G19" s="39"/>
      <c r="H19" s="39"/>
      <c r="I19" s="39"/>
      <c r="J19" s="40"/>
      <c r="K19" s="41"/>
      <c r="L19" s="42"/>
      <c r="M19" s="43"/>
      <c r="N19" s="44"/>
      <c r="O19" s="44"/>
      <c r="P19" s="44"/>
      <c r="Q19" s="39"/>
    </row>
    <row r="20" spans="1:17" x14ac:dyDescent="0.35">
      <c r="A20" s="37">
        <v>45674</v>
      </c>
      <c r="B20" s="38" t="s">
        <v>65</v>
      </c>
      <c r="C20" s="39">
        <v>3</v>
      </c>
      <c r="D20" s="39"/>
      <c r="E20" s="39"/>
      <c r="F20" s="39"/>
      <c r="G20" s="39"/>
      <c r="H20" s="39"/>
      <c r="I20" s="39"/>
      <c r="J20" s="40"/>
      <c r="K20" s="41"/>
      <c r="L20" s="42"/>
      <c r="M20" s="43"/>
      <c r="N20" s="44"/>
      <c r="O20" s="44"/>
      <c r="P20" s="44"/>
      <c r="Q20" s="41"/>
    </row>
    <row r="21" spans="1:17" x14ac:dyDescent="0.35">
      <c r="A21" s="45">
        <v>45675</v>
      </c>
      <c r="B21" s="46" t="s">
        <v>66</v>
      </c>
      <c r="C21" s="47"/>
      <c r="D21" s="47"/>
      <c r="E21" s="47"/>
      <c r="F21" s="47"/>
      <c r="G21" s="47"/>
      <c r="H21" s="47"/>
      <c r="I21" s="47"/>
      <c r="J21" s="47"/>
      <c r="K21" s="48"/>
      <c r="L21" s="49"/>
      <c r="M21" s="50"/>
      <c r="N21" s="47"/>
      <c r="O21" s="47"/>
      <c r="P21" s="47"/>
      <c r="Q21" s="48"/>
    </row>
    <row r="22" spans="1:17" x14ac:dyDescent="0.35">
      <c r="A22" s="45">
        <v>45676</v>
      </c>
      <c r="B22" s="46" t="s">
        <v>67</v>
      </c>
      <c r="C22" s="47"/>
      <c r="D22" s="47"/>
      <c r="E22" s="47"/>
      <c r="F22" s="47"/>
      <c r="G22" s="47"/>
      <c r="H22" s="47"/>
      <c r="I22" s="47"/>
      <c r="J22" s="47"/>
      <c r="K22" s="48"/>
      <c r="L22" s="49"/>
      <c r="M22" s="50"/>
      <c r="N22" s="47"/>
      <c r="O22" s="47"/>
      <c r="P22" s="47"/>
      <c r="Q22" s="48"/>
    </row>
    <row r="23" spans="1:17" x14ac:dyDescent="0.35">
      <c r="A23" s="37">
        <v>45677</v>
      </c>
      <c r="B23" s="38" t="s">
        <v>68</v>
      </c>
      <c r="C23" s="39">
        <v>4</v>
      </c>
      <c r="D23" s="39"/>
      <c r="E23" s="39"/>
      <c r="F23" s="39"/>
      <c r="G23" s="39"/>
      <c r="H23" s="39"/>
      <c r="I23" s="39"/>
      <c r="J23" s="40"/>
      <c r="K23" s="41"/>
      <c r="L23" s="42"/>
      <c r="M23" s="43"/>
      <c r="N23" s="44"/>
      <c r="O23" s="44"/>
      <c r="P23" s="44"/>
      <c r="Q23" s="41"/>
    </row>
    <row r="24" spans="1:17" x14ac:dyDescent="0.35">
      <c r="A24" s="37">
        <v>45678</v>
      </c>
      <c r="B24" s="38" t="s">
        <v>69</v>
      </c>
      <c r="C24" s="39">
        <v>4</v>
      </c>
      <c r="D24" s="39"/>
      <c r="E24" s="39"/>
      <c r="F24" s="39"/>
      <c r="G24" s="39"/>
      <c r="H24" s="39"/>
      <c r="I24" s="39"/>
      <c r="J24" s="40"/>
      <c r="K24" s="41"/>
      <c r="L24" s="42"/>
      <c r="M24" s="43"/>
      <c r="N24" s="44"/>
      <c r="O24" s="44"/>
      <c r="P24" s="44"/>
      <c r="Q24" s="41"/>
    </row>
    <row r="25" spans="1:17" x14ac:dyDescent="0.35">
      <c r="A25" s="37">
        <v>45679</v>
      </c>
      <c r="B25" s="38" t="s">
        <v>63</v>
      </c>
      <c r="C25" s="39">
        <v>4</v>
      </c>
      <c r="D25" s="39"/>
      <c r="E25" s="39"/>
      <c r="F25" s="39"/>
      <c r="G25" s="39"/>
      <c r="H25" s="39"/>
      <c r="I25" s="39"/>
      <c r="J25" s="40"/>
      <c r="K25" s="41"/>
      <c r="L25" s="42"/>
      <c r="M25" s="43"/>
      <c r="N25" s="44"/>
      <c r="O25" s="44"/>
      <c r="P25" s="44"/>
      <c r="Q25" s="41"/>
    </row>
    <row r="26" spans="1:17" x14ac:dyDescent="0.35">
      <c r="A26" s="37">
        <v>45680</v>
      </c>
      <c r="B26" s="38" t="s">
        <v>64</v>
      </c>
      <c r="C26" s="39">
        <v>4</v>
      </c>
      <c r="D26" s="39"/>
      <c r="E26" s="39"/>
      <c r="F26" s="39"/>
      <c r="G26" s="39"/>
      <c r="H26" s="39"/>
      <c r="I26" s="39"/>
      <c r="J26" s="40"/>
      <c r="K26" s="41"/>
      <c r="L26" s="42"/>
      <c r="M26" s="43"/>
      <c r="N26" s="44"/>
      <c r="O26" s="44"/>
      <c r="P26" s="44"/>
      <c r="Q26" s="39"/>
    </row>
    <row r="27" spans="1:17" x14ac:dyDescent="0.35">
      <c r="A27" s="37">
        <v>45681</v>
      </c>
      <c r="B27" s="38" t="s">
        <v>65</v>
      </c>
      <c r="C27" s="39">
        <v>4</v>
      </c>
      <c r="D27" s="39"/>
      <c r="E27" s="39"/>
      <c r="F27" s="39"/>
      <c r="G27" s="39"/>
      <c r="H27" s="39"/>
      <c r="I27" s="39"/>
      <c r="J27" s="40"/>
      <c r="K27" s="41"/>
      <c r="L27" s="42"/>
      <c r="M27" s="43"/>
      <c r="N27" s="44"/>
      <c r="O27" s="44"/>
      <c r="P27" s="44"/>
      <c r="Q27" s="41"/>
    </row>
    <row r="28" spans="1:17" x14ac:dyDescent="0.35">
      <c r="A28" s="45">
        <v>45682</v>
      </c>
      <c r="B28" s="46" t="s">
        <v>66</v>
      </c>
      <c r="C28" s="51"/>
      <c r="D28" s="51"/>
      <c r="E28" s="51"/>
      <c r="F28" s="51"/>
      <c r="G28" s="51"/>
      <c r="H28" s="51"/>
      <c r="I28" s="51"/>
      <c r="J28" s="52"/>
      <c r="K28" s="53"/>
      <c r="L28" s="54"/>
      <c r="M28" s="55"/>
      <c r="N28" s="52"/>
      <c r="O28" s="52"/>
      <c r="P28" s="52"/>
      <c r="Q28" s="53"/>
    </row>
    <row r="29" spans="1:17" x14ac:dyDescent="0.35">
      <c r="A29" s="45">
        <v>45683</v>
      </c>
      <c r="B29" s="46" t="s">
        <v>67</v>
      </c>
      <c r="C29" s="51"/>
      <c r="D29" s="51"/>
      <c r="E29" s="51"/>
      <c r="F29" s="51"/>
      <c r="G29" s="51"/>
      <c r="H29" s="51"/>
      <c r="I29" s="51"/>
      <c r="J29" s="52"/>
      <c r="K29" s="53"/>
      <c r="L29" s="54"/>
      <c r="M29" s="55"/>
      <c r="N29" s="52"/>
      <c r="O29" s="52"/>
      <c r="P29" s="52"/>
      <c r="Q29" s="53"/>
    </row>
    <row r="30" spans="1:17" x14ac:dyDescent="0.35">
      <c r="A30" s="37">
        <v>45684</v>
      </c>
      <c r="B30" s="38" t="s">
        <v>68</v>
      </c>
      <c r="C30" s="39">
        <v>5</v>
      </c>
      <c r="D30" s="39"/>
      <c r="E30" s="39"/>
      <c r="F30" s="39"/>
      <c r="G30" s="39"/>
      <c r="H30" s="39"/>
      <c r="I30" s="39"/>
      <c r="J30" s="44"/>
      <c r="K30" s="56"/>
      <c r="L30" s="57"/>
      <c r="M30" s="58"/>
      <c r="N30" s="59"/>
      <c r="O30" s="59"/>
      <c r="P30" s="59"/>
      <c r="Q30" s="60"/>
    </row>
    <row r="31" spans="1:17" x14ac:dyDescent="0.35">
      <c r="A31" s="37">
        <v>45685</v>
      </c>
      <c r="B31" s="38" t="s">
        <v>69</v>
      </c>
      <c r="C31" s="39">
        <v>5</v>
      </c>
      <c r="D31" s="39"/>
      <c r="E31" s="39"/>
      <c r="F31" s="39"/>
      <c r="G31" s="39"/>
      <c r="H31" s="39"/>
      <c r="I31" s="39"/>
      <c r="J31" s="40"/>
      <c r="K31" s="41"/>
      <c r="L31" s="42"/>
      <c r="M31" s="43"/>
      <c r="N31" s="44"/>
      <c r="O31" s="44"/>
      <c r="P31" s="44"/>
      <c r="Q31" s="41"/>
    </row>
    <row r="32" spans="1:17" x14ac:dyDescent="0.35">
      <c r="A32" s="37">
        <v>45686</v>
      </c>
      <c r="B32" s="38" t="s">
        <v>63</v>
      </c>
      <c r="C32" s="39">
        <v>5</v>
      </c>
      <c r="D32" s="39"/>
      <c r="E32" s="39"/>
      <c r="F32" s="39"/>
      <c r="G32" s="39"/>
      <c r="H32" s="39"/>
      <c r="I32" s="39"/>
      <c r="J32" s="40"/>
      <c r="K32" s="41"/>
      <c r="L32" s="42"/>
      <c r="M32" s="43"/>
      <c r="N32" s="44"/>
      <c r="O32" s="44"/>
      <c r="P32" s="44"/>
      <c r="Q32" s="41"/>
    </row>
    <row r="33" spans="1:17" x14ac:dyDescent="0.35">
      <c r="A33" s="37">
        <v>45687</v>
      </c>
      <c r="B33" s="38" t="s">
        <v>64</v>
      </c>
      <c r="C33" s="39">
        <v>5</v>
      </c>
      <c r="D33" s="39"/>
      <c r="E33" s="39"/>
      <c r="F33" s="39"/>
      <c r="G33" s="39"/>
      <c r="H33" s="39"/>
      <c r="I33" s="39"/>
      <c r="J33" s="40"/>
      <c r="K33" s="41"/>
      <c r="L33" s="42"/>
      <c r="M33" s="43"/>
      <c r="N33" s="44"/>
      <c r="O33" s="44"/>
      <c r="P33" s="44"/>
      <c r="Q33" s="41"/>
    </row>
    <row r="34" spans="1:17" x14ac:dyDescent="0.35">
      <c r="A34" s="37">
        <v>45688</v>
      </c>
      <c r="B34" s="38" t="s">
        <v>65</v>
      </c>
      <c r="C34" s="39">
        <v>5</v>
      </c>
      <c r="D34" s="39"/>
      <c r="E34" s="39"/>
      <c r="F34" s="39"/>
      <c r="G34" s="39"/>
      <c r="H34" s="39"/>
      <c r="I34" s="39"/>
      <c r="J34" s="40"/>
      <c r="K34" s="41"/>
      <c r="L34" s="42"/>
      <c r="M34" s="43"/>
      <c r="N34" s="44"/>
      <c r="O34" s="44"/>
      <c r="P34" s="44"/>
      <c r="Q34" s="39"/>
    </row>
    <row r="35" spans="1:17" x14ac:dyDescent="0.35">
      <c r="A35" s="45">
        <v>45689</v>
      </c>
      <c r="B35" s="46" t="s">
        <v>66</v>
      </c>
      <c r="C35" s="51"/>
      <c r="D35" s="39"/>
      <c r="E35" s="39"/>
      <c r="F35" s="39"/>
      <c r="G35" s="39"/>
      <c r="H35" s="39"/>
      <c r="I35" s="39"/>
      <c r="J35" s="40"/>
      <c r="K35" s="41"/>
      <c r="L35" s="42"/>
      <c r="M35" s="43"/>
      <c r="N35" s="44"/>
      <c r="O35" s="44"/>
      <c r="P35" s="44"/>
      <c r="Q35" s="41"/>
    </row>
    <row r="36" spans="1:17" x14ac:dyDescent="0.35">
      <c r="A36" s="45">
        <v>45690</v>
      </c>
      <c r="B36" s="46" t="s">
        <v>67</v>
      </c>
      <c r="C36" s="51"/>
      <c r="D36" s="51"/>
      <c r="E36" s="51"/>
      <c r="F36" s="51"/>
      <c r="G36" s="51"/>
      <c r="H36" s="51"/>
      <c r="I36" s="51"/>
      <c r="J36" s="52"/>
      <c r="K36" s="53"/>
      <c r="L36" s="54"/>
      <c r="M36" s="55"/>
      <c r="N36" s="52"/>
      <c r="O36" s="52"/>
      <c r="P36" s="52"/>
      <c r="Q36" s="53"/>
    </row>
    <row r="37" spans="1:17" x14ac:dyDescent="0.35">
      <c r="A37" s="37">
        <v>45691</v>
      </c>
      <c r="B37" s="38" t="s">
        <v>68</v>
      </c>
      <c r="C37" s="39">
        <v>6</v>
      </c>
      <c r="D37" s="39"/>
      <c r="E37" s="39"/>
      <c r="F37" s="39"/>
      <c r="G37" s="39"/>
      <c r="H37" s="39"/>
      <c r="I37" s="39"/>
      <c r="J37" s="40"/>
      <c r="K37" s="41"/>
      <c r="L37" s="42"/>
      <c r="M37" s="43"/>
      <c r="N37" s="44"/>
      <c r="O37" s="44"/>
      <c r="P37" s="44"/>
      <c r="Q37" s="41"/>
    </row>
    <row r="38" spans="1:17" x14ac:dyDescent="0.35">
      <c r="A38" s="37">
        <v>45692</v>
      </c>
      <c r="B38" s="38" t="s">
        <v>69</v>
      </c>
      <c r="C38" s="39">
        <v>6</v>
      </c>
      <c r="D38" s="39"/>
      <c r="E38" s="39"/>
      <c r="F38" s="39"/>
      <c r="G38" s="39"/>
      <c r="H38" s="39"/>
      <c r="I38" s="39"/>
      <c r="J38" s="40"/>
      <c r="K38" s="41"/>
      <c r="L38" s="42"/>
      <c r="M38" s="43"/>
      <c r="N38" s="44"/>
      <c r="O38" s="44"/>
      <c r="P38" s="44"/>
      <c r="Q38" s="41"/>
    </row>
    <row r="39" spans="1:17" x14ac:dyDescent="0.35">
      <c r="A39" s="37">
        <v>45693</v>
      </c>
      <c r="B39" s="38" t="s">
        <v>63</v>
      </c>
      <c r="C39" s="39">
        <v>6</v>
      </c>
      <c r="D39" s="39"/>
      <c r="E39" s="39"/>
      <c r="F39" s="39"/>
      <c r="G39" s="39"/>
      <c r="H39" s="39"/>
      <c r="I39" s="39"/>
      <c r="J39" s="40"/>
      <c r="K39" s="41"/>
      <c r="L39" s="42"/>
      <c r="M39" s="43"/>
      <c r="N39" s="44"/>
      <c r="O39" s="44"/>
      <c r="P39" s="44"/>
      <c r="Q39" s="41"/>
    </row>
    <row r="40" spans="1:17" x14ac:dyDescent="0.35">
      <c r="A40" s="37">
        <v>45694</v>
      </c>
      <c r="B40" s="38" t="s">
        <v>64</v>
      </c>
      <c r="C40" s="39">
        <v>6</v>
      </c>
      <c r="D40" s="39"/>
      <c r="E40" s="39"/>
      <c r="F40" s="39"/>
      <c r="G40" s="39"/>
      <c r="H40" s="39"/>
      <c r="I40" s="39"/>
      <c r="J40" s="40"/>
      <c r="K40" s="41"/>
      <c r="L40" s="42"/>
      <c r="M40" s="43"/>
      <c r="N40" s="44"/>
      <c r="O40" s="44"/>
      <c r="P40" s="44"/>
      <c r="Q40" s="39"/>
    </row>
    <row r="41" spans="1:17" x14ac:dyDescent="0.35">
      <c r="A41" s="37">
        <v>45695</v>
      </c>
      <c r="B41" s="38" t="s">
        <v>65</v>
      </c>
      <c r="C41" s="39">
        <v>6</v>
      </c>
      <c r="D41" s="39"/>
      <c r="E41" s="39"/>
      <c r="F41" s="39"/>
      <c r="G41" s="39"/>
      <c r="H41" s="39"/>
      <c r="I41" s="39"/>
      <c r="J41" s="40"/>
      <c r="K41" s="41"/>
      <c r="L41" s="42"/>
      <c r="M41" s="43"/>
      <c r="N41" s="44"/>
      <c r="O41" s="44"/>
      <c r="P41" s="44"/>
      <c r="Q41" s="41"/>
    </row>
    <row r="42" spans="1:17" x14ac:dyDescent="0.35">
      <c r="A42" s="45">
        <v>45696</v>
      </c>
      <c r="B42" s="46" t="s">
        <v>66</v>
      </c>
      <c r="C42" s="51"/>
      <c r="D42" s="51"/>
      <c r="E42" s="51"/>
      <c r="F42" s="51"/>
      <c r="G42" s="51"/>
      <c r="H42" s="51"/>
      <c r="I42" s="51"/>
      <c r="J42" s="52"/>
      <c r="K42" s="53"/>
      <c r="L42" s="54"/>
      <c r="M42" s="55"/>
      <c r="N42" s="52"/>
      <c r="O42" s="52"/>
      <c r="P42" s="52"/>
      <c r="Q42" s="53"/>
    </row>
    <row r="43" spans="1:17" x14ac:dyDescent="0.35">
      <c r="A43" s="45">
        <v>45697</v>
      </c>
      <c r="B43" s="46" t="s">
        <v>67</v>
      </c>
      <c r="C43" s="51"/>
      <c r="D43" s="51"/>
      <c r="E43" s="51"/>
      <c r="F43" s="51"/>
      <c r="G43" s="51"/>
      <c r="H43" s="51"/>
      <c r="I43" s="51"/>
      <c r="J43" s="52"/>
      <c r="K43" s="53"/>
      <c r="L43" s="54"/>
      <c r="M43" s="55"/>
      <c r="N43" s="52"/>
      <c r="O43" s="52"/>
      <c r="P43" s="52"/>
      <c r="Q43" s="53"/>
    </row>
    <row r="44" spans="1:17" x14ac:dyDescent="0.35">
      <c r="A44" s="37">
        <v>45698</v>
      </c>
      <c r="B44" s="38" t="s">
        <v>68</v>
      </c>
      <c r="C44" s="39">
        <v>7</v>
      </c>
      <c r="D44" s="39"/>
      <c r="E44" s="39"/>
      <c r="F44" s="39"/>
      <c r="G44" s="39"/>
      <c r="H44" s="39"/>
      <c r="I44" s="39"/>
      <c r="J44" s="59"/>
      <c r="K44" s="56"/>
      <c r="L44" s="57"/>
      <c r="M44" s="58"/>
      <c r="N44" s="59"/>
      <c r="O44" s="59"/>
      <c r="P44" s="59"/>
      <c r="Q44" s="60"/>
    </row>
    <row r="45" spans="1:17" x14ac:dyDescent="0.35">
      <c r="A45" s="37">
        <v>45699</v>
      </c>
      <c r="B45" s="38" t="s">
        <v>69</v>
      </c>
      <c r="C45" s="39">
        <v>7</v>
      </c>
      <c r="D45" s="39"/>
      <c r="E45" s="39"/>
      <c r="F45" s="39"/>
      <c r="G45" s="39"/>
      <c r="H45" s="39"/>
      <c r="I45" s="39"/>
      <c r="J45" s="44"/>
      <c r="K45" s="56"/>
      <c r="L45" s="57"/>
      <c r="M45" s="58"/>
      <c r="N45" s="59"/>
      <c r="O45" s="59"/>
      <c r="P45" s="59"/>
      <c r="Q45" s="60"/>
    </row>
    <row r="46" spans="1:17" x14ac:dyDescent="0.35">
      <c r="A46" s="37">
        <v>45700</v>
      </c>
      <c r="B46" s="38" t="s">
        <v>63</v>
      </c>
      <c r="C46" s="39">
        <v>7</v>
      </c>
      <c r="D46" s="39"/>
      <c r="E46" s="39"/>
      <c r="F46" s="39"/>
      <c r="G46" s="39"/>
      <c r="H46" s="39"/>
      <c r="I46" s="39"/>
      <c r="J46" s="59"/>
      <c r="K46" s="56"/>
      <c r="L46" s="57"/>
      <c r="M46" s="58"/>
      <c r="N46" s="59"/>
      <c r="O46" s="59"/>
      <c r="P46" s="59"/>
      <c r="Q46" s="60"/>
    </row>
    <row r="47" spans="1:17" x14ac:dyDescent="0.35">
      <c r="A47" s="37">
        <v>45701</v>
      </c>
      <c r="B47" s="38" t="s">
        <v>64</v>
      </c>
      <c r="C47" s="39">
        <v>7</v>
      </c>
      <c r="D47" s="39"/>
      <c r="E47" s="39"/>
      <c r="F47" s="39"/>
      <c r="G47" s="39"/>
      <c r="H47" s="39"/>
      <c r="I47" s="39"/>
      <c r="J47" s="59"/>
      <c r="K47" s="56"/>
      <c r="L47" s="57"/>
      <c r="M47" s="58"/>
      <c r="N47" s="59"/>
      <c r="O47" s="59"/>
      <c r="P47" s="59"/>
      <c r="Q47" s="60"/>
    </row>
    <row r="48" spans="1:17" x14ac:dyDescent="0.35">
      <c r="A48" s="37">
        <v>45702</v>
      </c>
      <c r="B48" s="38" t="s">
        <v>65</v>
      </c>
      <c r="C48" s="39">
        <v>7</v>
      </c>
      <c r="D48" s="39"/>
      <c r="E48" s="39"/>
      <c r="F48" s="39"/>
      <c r="G48" s="39"/>
      <c r="H48" s="39"/>
      <c r="I48" s="39"/>
      <c r="J48" s="59"/>
      <c r="K48" s="56"/>
      <c r="L48" s="57"/>
      <c r="M48" s="58"/>
      <c r="N48" s="59"/>
      <c r="O48" s="59"/>
      <c r="P48" s="59"/>
      <c r="Q48" s="60"/>
    </row>
    <row r="49" spans="1:17" x14ac:dyDescent="0.35">
      <c r="A49" s="45">
        <v>45703</v>
      </c>
      <c r="B49" s="46" t="s">
        <v>66</v>
      </c>
      <c r="C49" s="51"/>
      <c r="D49" s="51"/>
      <c r="E49" s="51"/>
      <c r="F49" s="51"/>
      <c r="G49" s="51"/>
      <c r="H49" s="51"/>
      <c r="I49" s="51"/>
      <c r="J49" s="52"/>
      <c r="K49" s="53"/>
      <c r="L49" s="54"/>
      <c r="M49" s="55"/>
      <c r="N49" s="52"/>
      <c r="O49" s="52"/>
      <c r="P49" s="52"/>
      <c r="Q49" s="53"/>
    </row>
    <row r="50" spans="1:17" x14ac:dyDescent="0.35">
      <c r="A50" s="45">
        <v>45704</v>
      </c>
      <c r="B50" s="46" t="s">
        <v>67</v>
      </c>
      <c r="C50" s="51"/>
      <c r="D50" s="51"/>
      <c r="E50" s="51"/>
      <c r="F50" s="51"/>
      <c r="G50" s="51"/>
      <c r="H50" s="51"/>
      <c r="I50" s="51"/>
      <c r="J50" s="52"/>
      <c r="K50" s="53"/>
      <c r="L50" s="54"/>
      <c r="M50" s="55"/>
      <c r="N50" s="52"/>
      <c r="O50" s="52"/>
      <c r="P50" s="52"/>
      <c r="Q50" s="53"/>
    </row>
    <row r="51" spans="1:17" x14ac:dyDescent="0.35">
      <c r="A51" s="37">
        <v>45705</v>
      </c>
      <c r="B51" s="38" t="s">
        <v>68</v>
      </c>
      <c r="C51" s="39">
        <v>8</v>
      </c>
      <c r="D51" s="39"/>
      <c r="E51" s="39"/>
      <c r="F51" s="39"/>
      <c r="G51" s="39"/>
      <c r="H51" s="39"/>
      <c r="I51" s="39"/>
      <c r="J51" s="40"/>
      <c r="K51" s="41"/>
      <c r="L51" s="42"/>
      <c r="M51" s="43"/>
      <c r="N51" s="44"/>
      <c r="O51" s="44"/>
      <c r="P51" s="44"/>
      <c r="Q51" s="41"/>
    </row>
    <row r="52" spans="1:17" x14ac:dyDescent="0.35">
      <c r="A52" s="37">
        <v>45706</v>
      </c>
      <c r="B52" s="38" t="s">
        <v>69</v>
      </c>
      <c r="C52" s="39">
        <v>8</v>
      </c>
      <c r="D52" s="39"/>
      <c r="E52" s="39"/>
      <c r="F52" s="39"/>
      <c r="G52" s="39"/>
      <c r="H52" s="39"/>
      <c r="I52" s="39"/>
      <c r="J52" s="40"/>
      <c r="K52" s="41"/>
      <c r="L52" s="42"/>
      <c r="M52" s="43"/>
      <c r="N52" s="44"/>
      <c r="O52" s="44"/>
      <c r="P52" s="44"/>
      <c r="Q52" s="41"/>
    </row>
    <row r="53" spans="1:17" x14ac:dyDescent="0.35">
      <c r="A53" s="37">
        <v>45707</v>
      </c>
      <c r="B53" s="38" t="s">
        <v>63</v>
      </c>
      <c r="C53" s="39">
        <v>8</v>
      </c>
      <c r="D53" s="39"/>
      <c r="E53" s="39"/>
      <c r="F53" s="39"/>
      <c r="G53" s="39"/>
      <c r="H53" s="39"/>
      <c r="I53" s="39"/>
      <c r="J53" s="40"/>
      <c r="K53" s="41"/>
      <c r="L53" s="42"/>
      <c r="M53" s="43"/>
      <c r="N53" s="44"/>
      <c r="O53" s="44"/>
      <c r="P53" s="44"/>
      <c r="Q53" s="41"/>
    </row>
    <row r="54" spans="1:17" ht="24.65" customHeight="1" x14ac:dyDescent="0.35">
      <c r="A54" s="37">
        <v>45708</v>
      </c>
      <c r="B54" s="38" t="s">
        <v>64</v>
      </c>
      <c r="C54" s="39">
        <v>8</v>
      </c>
      <c r="D54" s="61" t="s">
        <v>70</v>
      </c>
      <c r="E54" s="61" t="s">
        <v>70</v>
      </c>
      <c r="F54" s="61" t="s">
        <v>70</v>
      </c>
      <c r="G54" s="61" t="s">
        <v>70</v>
      </c>
      <c r="H54" s="61" t="s">
        <v>70</v>
      </c>
      <c r="I54" s="61" t="s">
        <v>70</v>
      </c>
      <c r="J54" s="61" t="s">
        <v>70</v>
      </c>
      <c r="K54" s="61" t="s">
        <v>70</v>
      </c>
      <c r="L54" s="62" t="s">
        <v>70</v>
      </c>
      <c r="M54" s="61" t="s">
        <v>70</v>
      </c>
      <c r="N54" s="61" t="s">
        <v>70</v>
      </c>
      <c r="O54" s="61" t="s">
        <v>70</v>
      </c>
      <c r="P54" s="61" t="s">
        <v>70</v>
      </c>
      <c r="Q54" s="61" t="s">
        <v>70</v>
      </c>
    </row>
    <row r="55" spans="1:17" ht="24.65" customHeight="1" x14ac:dyDescent="0.35">
      <c r="A55" s="37">
        <v>45709</v>
      </c>
      <c r="B55" s="38" t="s">
        <v>65</v>
      </c>
      <c r="C55" s="39">
        <v>8</v>
      </c>
      <c r="D55" s="61" t="s">
        <v>71</v>
      </c>
      <c r="E55" s="61" t="s">
        <v>71</v>
      </c>
      <c r="F55" s="61" t="s">
        <v>71</v>
      </c>
      <c r="G55" s="61" t="s">
        <v>71</v>
      </c>
      <c r="H55" s="61" t="s">
        <v>71</v>
      </c>
      <c r="I55" s="61" t="s">
        <v>71</v>
      </c>
      <c r="J55" s="61" t="s">
        <v>71</v>
      </c>
      <c r="K55" s="61" t="s">
        <v>71</v>
      </c>
      <c r="L55" s="62" t="s">
        <v>71</v>
      </c>
      <c r="M55" s="61" t="s">
        <v>71</v>
      </c>
      <c r="N55" s="61" t="s">
        <v>71</v>
      </c>
      <c r="O55" s="61" t="s">
        <v>71</v>
      </c>
      <c r="P55" s="61" t="s">
        <v>71</v>
      </c>
      <c r="Q55" s="61" t="s">
        <v>71</v>
      </c>
    </row>
    <row r="56" spans="1:17" x14ac:dyDescent="0.35">
      <c r="A56" s="45">
        <v>45710</v>
      </c>
      <c r="B56" s="46" t="s">
        <v>66</v>
      </c>
      <c r="C56" s="51"/>
      <c r="D56" s="51"/>
      <c r="E56" s="51"/>
      <c r="F56" s="51"/>
      <c r="G56" s="51"/>
      <c r="H56" s="51"/>
      <c r="I56" s="51"/>
      <c r="J56" s="52"/>
      <c r="K56" s="53"/>
      <c r="L56" s="54"/>
      <c r="M56" s="55"/>
      <c r="N56" s="52"/>
      <c r="O56" s="52"/>
      <c r="P56" s="52"/>
      <c r="Q56" s="53"/>
    </row>
    <row r="57" spans="1:17" x14ac:dyDescent="0.35">
      <c r="A57" s="45">
        <v>45711</v>
      </c>
      <c r="B57" s="46" t="s">
        <v>67</v>
      </c>
      <c r="C57" s="51"/>
      <c r="D57" s="51"/>
      <c r="E57" s="51"/>
      <c r="F57" s="51"/>
      <c r="G57" s="51"/>
      <c r="H57" s="51"/>
      <c r="I57" s="51"/>
      <c r="J57" s="52"/>
      <c r="K57" s="53"/>
      <c r="L57" s="54"/>
      <c r="M57" s="55"/>
      <c r="N57" s="52"/>
      <c r="O57" s="52"/>
      <c r="P57" s="52"/>
      <c r="Q57" s="53"/>
    </row>
    <row r="58" spans="1:17" ht="27.65" customHeight="1" x14ac:dyDescent="0.35">
      <c r="A58" s="63">
        <v>45712</v>
      </c>
      <c r="B58" s="38" t="s">
        <v>68</v>
      </c>
      <c r="C58" s="39">
        <v>9</v>
      </c>
      <c r="D58" s="64" t="s">
        <v>72</v>
      </c>
      <c r="E58" s="64" t="s">
        <v>72</v>
      </c>
      <c r="F58" s="64" t="s">
        <v>72</v>
      </c>
      <c r="G58" s="64" t="s">
        <v>72</v>
      </c>
      <c r="H58" s="64" t="s">
        <v>72</v>
      </c>
      <c r="I58" s="64" t="s">
        <v>72</v>
      </c>
      <c r="J58" s="64" t="s">
        <v>72</v>
      </c>
      <c r="K58" s="64" t="s">
        <v>72</v>
      </c>
      <c r="L58" s="65" t="s">
        <v>72</v>
      </c>
      <c r="M58" s="66"/>
      <c r="N58" s="67"/>
      <c r="O58" s="67"/>
      <c r="P58" s="67"/>
      <c r="Q58" s="68"/>
    </row>
    <row r="59" spans="1:17" ht="56" customHeight="1" x14ac:dyDescent="0.35">
      <c r="A59" s="63">
        <v>45713</v>
      </c>
      <c r="B59" s="69" t="s">
        <v>69</v>
      </c>
      <c r="C59" s="70">
        <v>9</v>
      </c>
      <c r="D59" s="391" t="s">
        <v>73</v>
      </c>
      <c r="E59" s="392"/>
      <c r="F59" s="393"/>
      <c r="G59" s="71"/>
      <c r="H59" s="71"/>
      <c r="I59" s="72" t="s">
        <v>73</v>
      </c>
      <c r="J59" s="72" t="s">
        <v>73</v>
      </c>
      <c r="K59" s="73"/>
      <c r="L59" s="74"/>
      <c r="M59" s="72" t="s">
        <v>73</v>
      </c>
      <c r="N59" s="72" t="s">
        <v>73</v>
      </c>
      <c r="O59" s="72" t="s">
        <v>73</v>
      </c>
      <c r="P59" s="72" t="s">
        <v>73</v>
      </c>
      <c r="Q59" s="68"/>
    </row>
    <row r="60" spans="1:17" ht="56" customHeight="1" x14ac:dyDescent="0.35">
      <c r="A60" s="37">
        <v>45714</v>
      </c>
      <c r="B60" s="38" t="s">
        <v>63</v>
      </c>
      <c r="C60" s="39">
        <v>9</v>
      </c>
      <c r="D60" s="391" t="s">
        <v>73</v>
      </c>
      <c r="E60" s="392"/>
      <c r="F60" s="393"/>
      <c r="G60" s="71"/>
      <c r="H60" s="71"/>
      <c r="I60" s="72" t="s">
        <v>73</v>
      </c>
      <c r="J60" s="72" t="s">
        <v>73</v>
      </c>
      <c r="K60" s="73"/>
      <c r="L60" s="74"/>
      <c r="M60" s="72" t="s">
        <v>73</v>
      </c>
      <c r="N60" s="72" t="s">
        <v>73</v>
      </c>
      <c r="O60" s="72" t="s">
        <v>73</v>
      </c>
      <c r="P60" s="72" t="s">
        <v>73</v>
      </c>
      <c r="Q60" s="68"/>
    </row>
    <row r="61" spans="1:17" ht="56" customHeight="1" x14ac:dyDescent="0.35">
      <c r="A61" s="37">
        <v>45715</v>
      </c>
      <c r="B61" s="38" t="s">
        <v>64</v>
      </c>
      <c r="C61" s="39">
        <v>9</v>
      </c>
      <c r="D61" s="391" t="s">
        <v>73</v>
      </c>
      <c r="E61" s="392"/>
      <c r="F61" s="393"/>
      <c r="G61" s="71"/>
      <c r="H61" s="71"/>
      <c r="I61" s="72" t="s">
        <v>73</v>
      </c>
      <c r="J61" s="72" t="s">
        <v>73</v>
      </c>
      <c r="K61" s="73"/>
      <c r="L61" s="74"/>
      <c r="M61" s="72" t="s">
        <v>73</v>
      </c>
      <c r="N61" s="72" t="s">
        <v>73</v>
      </c>
      <c r="O61" s="72" t="s">
        <v>73</v>
      </c>
      <c r="P61" s="72" t="s">
        <v>73</v>
      </c>
      <c r="Q61" s="68"/>
    </row>
    <row r="62" spans="1:17" ht="46.25" customHeight="1" x14ac:dyDescent="0.35">
      <c r="A62" s="37">
        <v>45716</v>
      </c>
      <c r="B62" s="38" t="s">
        <v>65</v>
      </c>
      <c r="C62" s="39">
        <v>9</v>
      </c>
      <c r="D62" s="71"/>
      <c r="E62" s="71"/>
      <c r="F62" s="71"/>
      <c r="G62" s="71"/>
      <c r="H62" s="71"/>
      <c r="I62" s="71"/>
      <c r="J62" s="67"/>
      <c r="K62" s="73"/>
      <c r="L62" s="74"/>
      <c r="M62" s="66"/>
      <c r="N62" s="67"/>
      <c r="O62" s="67"/>
      <c r="P62" s="67"/>
      <c r="Q62" s="68"/>
    </row>
    <row r="63" spans="1:17" x14ac:dyDescent="0.35">
      <c r="A63" s="45">
        <v>45717</v>
      </c>
      <c r="B63" s="46" t="s">
        <v>66</v>
      </c>
      <c r="C63" s="51"/>
      <c r="D63" s="51"/>
      <c r="E63" s="51"/>
      <c r="F63" s="51"/>
      <c r="G63" s="51"/>
      <c r="H63" s="51"/>
      <c r="I63" s="51"/>
      <c r="J63" s="52"/>
      <c r="K63" s="53"/>
      <c r="L63" s="54"/>
      <c r="M63" s="55"/>
      <c r="N63" s="52"/>
      <c r="O63" s="52"/>
      <c r="P63" s="52"/>
      <c r="Q63" s="53"/>
    </row>
    <row r="64" spans="1:17" x14ac:dyDescent="0.35">
      <c r="A64" s="45">
        <v>45718</v>
      </c>
      <c r="B64" s="46" t="s">
        <v>67</v>
      </c>
      <c r="C64" s="51"/>
      <c r="D64" s="51"/>
      <c r="E64" s="51"/>
      <c r="F64" s="51"/>
      <c r="G64" s="51"/>
      <c r="H64" s="51"/>
      <c r="I64" s="51"/>
      <c r="J64" s="52"/>
      <c r="K64" s="53"/>
      <c r="L64" s="54"/>
      <c r="M64" s="55"/>
      <c r="N64" s="52"/>
      <c r="O64" s="52"/>
      <c r="P64" s="52"/>
      <c r="Q64" s="53"/>
    </row>
    <row r="65" spans="1:17" x14ac:dyDescent="0.35">
      <c r="A65" s="37">
        <v>45719</v>
      </c>
      <c r="B65" s="38" t="s">
        <v>68</v>
      </c>
      <c r="C65" s="39">
        <v>10</v>
      </c>
      <c r="D65" s="71"/>
      <c r="E65" s="71"/>
      <c r="F65" s="71"/>
      <c r="G65" s="71"/>
      <c r="H65" s="71"/>
      <c r="I65" s="71"/>
      <c r="J65" s="67"/>
      <c r="K65" s="73"/>
      <c r="L65" s="74"/>
      <c r="M65" s="66"/>
      <c r="N65" s="67"/>
      <c r="O65" s="67"/>
      <c r="P65" s="67"/>
      <c r="Q65" s="68"/>
    </row>
    <row r="66" spans="1:17" ht="46.25" customHeight="1" x14ac:dyDescent="0.35">
      <c r="A66" s="37">
        <v>45720</v>
      </c>
      <c r="B66" s="38" t="s">
        <v>69</v>
      </c>
      <c r="C66" s="39">
        <v>10</v>
      </c>
      <c r="D66" s="394" t="s">
        <v>74</v>
      </c>
      <c r="E66" s="395"/>
      <c r="F66" s="396"/>
      <c r="G66" s="71"/>
      <c r="H66" s="71"/>
      <c r="I66" s="71"/>
      <c r="J66" s="73"/>
      <c r="K66" s="73"/>
      <c r="L66" s="74"/>
      <c r="M66" s="315" t="s">
        <v>75</v>
      </c>
      <c r="N66" s="67"/>
      <c r="O66" s="67"/>
      <c r="P66" s="67"/>
      <c r="Q66" s="68"/>
    </row>
    <row r="67" spans="1:17" ht="46.25" customHeight="1" x14ac:dyDescent="0.35">
      <c r="A67" s="37">
        <v>45721</v>
      </c>
      <c r="B67" s="38" t="s">
        <v>63</v>
      </c>
      <c r="C67" s="39">
        <v>10</v>
      </c>
      <c r="D67" s="394" t="s">
        <v>74</v>
      </c>
      <c r="E67" s="395"/>
      <c r="F67" s="396"/>
      <c r="G67" s="71"/>
      <c r="H67" s="71"/>
      <c r="I67" s="71"/>
      <c r="J67" s="73"/>
      <c r="K67" s="73"/>
      <c r="L67" s="74"/>
      <c r="M67" s="315" t="s">
        <v>75</v>
      </c>
      <c r="N67" s="67"/>
      <c r="O67" s="67"/>
      <c r="P67" s="67"/>
      <c r="Q67" s="68"/>
    </row>
    <row r="68" spans="1:17" x14ac:dyDescent="0.35">
      <c r="A68" s="37">
        <v>45722</v>
      </c>
      <c r="B68" s="38" t="s">
        <v>64</v>
      </c>
      <c r="C68" s="39">
        <v>10</v>
      </c>
      <c r="D68" s="71"/>
      <c r="E68" s="71"/>
      <c r="F68" s="71"/>
      <c r="G68" s="71"/>
      <c r="H68" s="71"/>
      <c r="I68" s="71"/>
      <c r="J68" s="67"/>
      <c r="K68" s="73"/>
      <c r="L68" s="74"/>
      <c r="M68" s="66"/>
      <c r="N68" s="67"/>
      <c r="O68" s="67"/>
      <c r="P68" s="67"/>
      <c r="Q68" s="68"/>
    </row>
    <row r="69" spans="1:17" x14ac:dyDescent="0.35">
      <c r="A69" s="37">
        <v>45723</v>
      </c>
      <c r="B69" s="38" t="s">
        <v>65</v>
      </c>
      <c r="C69" s="39">
        <v>10</v>
      </c>
      <c r="D69" s="71"/>
      <c r="E69" s="71"/>
      <c r="F69" s="71"/>
      <c r="G69" s="71"/>
      <c r="H69" s="71"/>
      <c r="I69" s="71"/>
      <c r="J69" s="67"/>
      <c r="K69" s="73"/>
      <c r="L69" s="74"/>
      <c r="M69" s="66"/>
      <c r="N69" s="67"/>
      <c r="O69" s="67"/>
      <c r="P69" s="67"/>
      <c r="Q69" s="68"/>
    </row>
    <row r="70" spans="1:17" x14ac:dyDescent="0.35">
      <c r="A70" s="45">
        <v>45724</v>
      </c>
      <c r="B70" s="46" t="s">
        <v>66</v>
      </c>
      <c r="C70" s="51"/>
      <c r="D70" s="51"/>
      <c r="E70" s="51"/>
      <c r="F70" s="51"/>
      <c r="G70" s="51"/>
      <c r="H70" s="51"/>
      <c r="I70" s="51"/>
      <c r="J70" s="52"/>
      <c r="K70" s="53"/>
      <c r="L70" s="54"/>
      <c r="M70" s="55"/>
      <c r="N70" s="52"/>
      <c r="O70" s="52"/>
      <c r="P70" s="52"/>
      <c r="Q70" s="53"/>
    </row>
    <row r="71" spans="1:17" x14ac:dyDescent="0.35">
      <c r="A71" s="45">
        <v>45725</v>
      </c>
      <c r="B71" s="46" t="s">
        <v>67</v>
      </c>
      <c r="C71" s="51"/>
      <c r="D71" s="51"/>
      <c r="E71" s="51"/>
      <c r="F71" s="51"/>
      <c r="G71" s="51"/>
      <c r="H71" s="51"/>
      <c r="I71" s="51"/>
      <c r="J71" s="52"/>
      <c r="K71" s="53"/>
      <c r="L71" s="54"/>
      <c r="M71" s="55"/>
      <c r="N71" s="52"/>
      <c r="O71" s="52"/>
      <c r="P71" s="52"/>
      <c r="Q71" s="53"/>
    </row>
    <row r="72" spans="1:17" x14ac:dyDescent="0.35">
      <c r="A72" s="37">
        <v>45726</v>
      </c>
      <c r="B72" s="38" t="s">
        <v>68</v>
      </c>
      <c r="C72" s="39">
        <v>11</v>
      </c>
      <c r="D72" s="71"/>
      <c r="E72" s="71"/>
      <c r="F72" s="71"/>
      <c r="G72" s="71"/>
      <c r="H72" s="71"/>
      <c r="I72" s="71"/>
      <c r="J72" s="67"/>
      <c r="K72" s="73"/>
      <c r="L72" s="74"/>
      <c r="M72" s="66"/>
      <c r="N72" s="67"/>
      <c r="O72" s="67"/>
      <c r="P72" s="67"/>
      <c r="Q72" s="68"/>
    </row>
    <row r="73" spans="1:17" ht="37.5" x14ac:dyDescent="0.35">
      <c r="A73" s="37">
        <v>45727</v>
      </c>
      <c r="B73" s="38" t="s">
        <v>69</v>
      </c>
      <c r="C73" s="39">
        <v>11</v>
      </c>
      <c r="D73" s="391" t="s">
        <v>76</v>
      </c>
      <c r="E73" s="392"/>
      <c r="F73" s="393"/>
      <c r="G73" s="71"/>
      <c r="H73" s="71"/>
      <c r="I73" s="72" t="s">
        <v>76</v>
      </c>
      <c r="J73" s="72" t="s">
        <v>77</v>
      </c>
      <c r="K73" s="118" t="s">
        <v>79</v>
      </c>
      <c r="L73" s="75"/>
      <c r="M73" s="314" t="s">
        <v>78</v>
      </c>
      <c r="N73" s="72" t="s">
        <v>79</v>
      </c>
      <c r="O73" s="68"/>
      <c r="P73" s="68"/>
      <c r="Q73" s="68"/>
    </row>
    <row r="74" spans="1:17" ht="37.5" x14ac:dyDescent="0.35">
      <c r="A74" s="37">
        <v>45728</v>
      </c>
      <c r="B74" s="38" t="s">
        <v>63</v>
      </c>
      <c r="C74" s="39">
        <v>11</v>
      </c>
      <c r="D74" s="391" t="s">
        <v>76</v>
      </c>
      <c r="E74" s="392"/>
      <c r="F74" s="393"/>
      <c r="G74" s="71"/>
      <c r="H74" s="71"/>
      <c r="I74" s="72" t="s">
        <v>76</v>
      </c>
      <c r="J74" s="72" t="s">
        <v>77</v>
      </c>
      <c r="K74" s="118" t="s">
        <v>79</v>
      </c>
      <c r="L74" s="75"/>
      <c r="M74" s="314" t="s">
        <v>78</v>
      </c>
      <c r="N74" s="72" t="s">
        <v>79</v>
      </c>
      <c r="O74" s="68"/>
      <c r="P74" s="68"/>
      <c r="Q74" s="68"/>
    </row>
    <row r="75" spans="1:17" x14ac:dyDescent="0.35">
      <c r="A75" s="37">
        <v>45729</v>
      </c>
      <c r="B75" s="38" t="s">
        <v>64</v>
      </c>
      <c r="C75" s="39">
        <v>11</v>
      </c>
      <c r="D75" s="71"/>
      <c r="E75" s="71"/>
      <c r="F75" s="71"/>
      <c r="G75" s="71"/>
      <c r="H75" s="71"/>
      <c r="I75" s="71"/>
      <c r="J75" s="67"/>
      <c r="K75" s="73"/>
      <c r="L75" s="74"/>
      <c r="M75" s="66"/>
      <c r="N75" s="67"/>
      <c r="O75" s="67"/>
      <c r="P75" s="67"/>
      <c r="Q75" s="68"/>
    </row>
    <row r="76" spans="1:17" x14ac:dyDescent="0.35">
      <c r="A76" s="37">
        <v>45730</v>
      </c>
      <c r="B76" s="38" t="s">
        <v>65</v>
      </c>
      <c r="C76" s="39">
        <v>11</v>
      </c>
      <c r="D76" s="71"/>
      <c r="E76" s="71"/>
      <c r="F76" s="71"/>
      <c r="G76" s="71"/>
      <c r="H76" s="71"/>
      <c r="I76" s="71"/>
      <c r="J76" s="67"/>
      <c r="K76" s="73"/>
      <c r="L76" s="74"/>
      <c r="M76" s="66"/>
      <c r="N76" s="67"/>
      <c r="O76" s="67"/>
      <c r="P76" s="67"/>
      <c r="Q76" s="68"/>
    </row>
    <row r="77" spans="1:17" x14ac:dyDescent="0.35">
      <c r="A77" s="45">
        <v>45731</v>
      </c>
      <c r="B77" s="46" t="s">
        <v>66</v>
      </c>
      <c r="C77" s="51"/>
      <c r="D77" s="51"/>
      <c r="E77" s="51"/>
      <c r="F77" s="51"/>
      <c r="G77" s="51"/>
      <c r="H77" s="51"/>
      <c r="I77" s="51"/>
      <c r="J77" s="52"/>
      <c r="K77" s="53"/>
      <c r="L77" s="54"/>
      <c r="M77" s="55"/>
      <c r="N77" s="52"/>
      <c r="O77" s="52"/>
      <c r="P77" s="52"/>
      <c r="Q77" s="53"/>
    </row>
    <row r="78" spans="1:17" x14ac:dyDescent="0.35">
      <c r="A78" s="45">
        <v>45732</v>
      </c>
      <c r="B78" s="46" t="s">
        <v>67</v>
      </c>
      <c r="C78" s="51"/>
      <c r="D78" s="51"/>
      <c r="E78" s="51"/>
      <c r="F78" s="51"/>
      <c r="G78" s="51"/>
      <c r="H78" s="51"/>
      <c r="I78" s="51"/>
      <c r="J78" s="52"/>
      <c r="K78" s="53"/>
      <c r="L78" s="54"/>
      <c r="M78" s="55"/>
      <c r="N78" s="52"/>
      <c r="O78" s="52"/>
      <c r="P78" s="52"/>
      <c r="Q78" s="53"/>
    </row>
    <row r="79" spans="1:17" x14ac:dyDescent="0.35">
      <c r="A79" s="37">
        <v>45733</v>
      </c>
      <c r="B79" s="38" t="s">
        <v>68</v>
      </c>
      <c r="C79" s="39">
        <v>12</v>
      </c>
      <c r="D79" s="71"/>
      <c r="E79" s="71"/>
      <c r="F79" s="71"/>
      <c r="G79" s="71"/>
      <c r="H79" s="71"/>
      <c r="I79" s="71"/>
      <c r="J79" s="67"/>
      <c r="K79" s="73"/>
      <c r="L79" s="74"/>
      <c r="M79" s="66"/>
      <c r="N79" s="67"/>
      <c r="O79" s="67"/>
      <c r="P79" s="67"/>
      <c r="Q79" s="68"/>
    </row>
    <row r="80" spans="1:17" ht="50" x14ac:dyDescent="0.35">
      <c r="A80" s="37">
        <v>45734</v>
      </c>
      <c r="B80" s="38" t="s">
        <v>69</v>
      </c>
      <c r="C80" s="39">
        <v>12</v>
      </c>
      <c r="D80" s="391" t="s">
        <v>80</v>
      </c>
      <c r="E80" s="392"/>
      <c r="F80" s="393"/>
      <c r="G80" s="72" t="s">
        <v>81</v>
      </c>
      <c r="H80" s="71"/>
      <c r="I80" s="72" t="s">
        <v>82</v>
      </c>
      <c r="J80" s="72" t="s">
        <v>84</v>
      </c>
      <c r="K80" s="118" t="s">
        <v>85</v>
      </c>
      <c r="L80" s="75"/>
      <c r="M80" s="314" t="s">
        <v>83</v>
      </c>
      <c r="N80" s="72" t="s">
        <v>84</v>
      </c>
      <c r="O80" s="72" t="s">
        <v>85</v>
      </c>
      <c r="P80" s="71"/>
      <c r="Q80" s="68"/>
    </row>
    <row r="81" spans="1:17" ht="50" x14ac:dyDescent="0.35">
      <c r="A81" s="37">
        <v>45735</v>
      </c>
      <c r="B81" s="38" t="s">
        <v>63</v>
      </c>
      <c r="C81" s="39">
        <v>12</v>
      </c>
      <c r="D81" s="391" t="s">
        <v>80</v>
      </c>
      <c r="E81" s="392"/>
      <c r="F81" s="393"/>
      <c r="G81" s="72" t="s">
        <v>86</v>
      </c>
      <c r="H81" s="119" t="s">
        <v>81</v>
      </c>
      <c r="I81" s="72" t="s">
        <v>82</v>
      </c>
      <c r="J81" s="72" t="s">
        <v>84</v>
      </c>
      <c r="K81" s="118" t="s">
        <v>85</v>
      </c>
      <c r="L81" s="120" t="s">
        <v>86</v>
      </c>
      <c r="M81" s="314" t="s">
        <v>83</v>
      </c>
      <c r="N81" s="72" t="s">
        <v>84</v>
      </c>
      <c r="O81" s="72" t="s">
        <v>85</v>
      </c>
      <c r="P81" s="72" t="s">
        <v>86</v>
      </c>
      <c r="Q81" s="68"/>
    </row>
    <row r="82" spans="1:17" ht="39.65" customHeight="1" x14ac:dyDescent="0.35">
      <c r="A82" s="37">
        <v>45736</v>
      </c>
      <c r="B82" s="38" t="s">
        <v>64</v>
      </c>
      <c r="C82" s="39">
        <v>12</v>
      </c>
      <c r="D82" s="391" t="s">
        <v>80</v>
      </c>
      <c r="E82" s="392"/>
      <c r="F82" s="393"/>
      <c r="G82" s="72" t="s">
        <v>86</v>
      </c>
      <c r="H82" s="71"/>
      <c r="I82" s="71"/>
      <c r="J82" s="67"/>
      <c r="K82" s="73"/>
      <c r="L82" s="120" t="s">
        <v>86</v>
      </c>
      <c r="M82" s="314" t="s">
        <v>83</v>
      </c>
      <c r="N82" s="68"/>
      <c r="O82" s="68"/>
      <c r="P82" s="72" t="s">
        <v>86</v>
      </c>
      <c r="Q82" s="68"/>
    </row>
    <row r="83" spans="1:17" x14ac:dyDescent="0.35">
      <c r="A83" s="37">
        <v>45737</v>
      </c>
      <c r="B83" s="38" t="s">
        <v>65</v>
      </c>
      <c r="C83" s="39">
        <v>12</v>
      </c>
      <c r="D83" s="71"/>
      <c r="E83" s="71"/>
      <c r="F83" s="71"/>
      <c r="G83" s="71"/>
      <c r="H83" s="71"/>
      <c r="I83" s="71"/>
      <c r="J83" s="67"/>
      <c r="K83" s="73"/>
      <c r="L83" s="74"/>
      <c r="M83" s="66"/>
      <c r="N83" s="67"/>
      <c r="O83" s="67"/>
      <c r="P83" s="67"/>
      <c r="Q83" s="68"/>
    </row>
    <row r="84" spans="1:17" x14ac:dyDescent="0.35">
      <c r="A84" s="45">
        <v>45738</v>
      </c>
      <c r="B84" s="46" t="s">
        <v>66</v>
      </c>
      <c r="C84" s="51"/>
      <c r="D84" s="51"/>
      <c r="E84" s="51"/>
      <c r="F84" s="51"/>
      <c r="G84" s="51"/>
      <c r="H84" s="51"/>
      <c r="I84" s="51"/>
      <c r="J84" s="52"/>
      <c r="K84" s="53"/>
      <c r="L84" s="54"/>
      <c r="M84" s="55"/>
      <c r="N84" s="52"/>
      <c r="O84" s="52"/>
      <c r="P84" s="52"/>
      <c r="Q84" s="53"/>
    </row>
    <row r="85" spans="1:17" x14ac:dyDescent="0.35">
      <c r="A85" s="45">
        <v>45739</v>
      </c>
      <c r="B85" s="46" t="s">
        <v>67</v>
      </c>
      <c r="C85" s="51"/>
      <c r="D85" s="51"/>
      <c r="E85" s="51"/>
      <c r="F85" s="51"/>
      <c r="G85" s="51"/>
      <c r="H85" s="51"/>
      <c r="I85" s="51"/>
      <c r="J85" s="52"/>
      <c r="K85" s="53"/>
      <c r="L85" s="54"/>
      <c r="M85" s="55"/>
      <c r="N85" s="52"/>
      <c r="O85" s="52"/>
      <c r="P85" s="52"/>
      <c r="Q85" s="53"/>
    </row>
    <row r="86" spans="1:17" x14ac:dyDescent="0.35">
      <c r="A86" s="37">
        <v>45740</v>
      </c>
      <c r="B86" s="38" t="s">
        <v>68</v>
      </c>
      <c r="C86" s="39">
        <v>13</v>
      </c>
      <c r="D86" s="71"/>
      <c r="E86" s="71"/>
      <c r="F86" s="71"/>
      <c r="G86" s="71"/>
      <c r="H86" s="71"/>
      <c r="I86" s="71"/>
      <c r="J86" s="67"/>
      <c r="K86" s="73"/>
      <c r="L86" s="74"/>
      <c r="M86" s="66"/>
      <c r="N86" s="67"/>
      <c r="O86" s="67"/>
      <c r="P86" s="67"/>
      <c r="Q86" s="68"/>
    </row>
    <row r="87" spans="1:17" ht="27" customHeight="1" x14ac:dyDescent="0.35">
      <c r="A87" s="37">
        <v>45741</v>
      </c>
      <c r="B87" s="38" t="s">
        <v>69</v>
      </c>
      <c r="C87" s="39">
        <v>13</v>
      </c>
      <c r="D87" s="391" t="s">
        <v>87</v>
      </c>
      <c r="E87" s="392"/>
      <c r="F87" s="393"/>
      <c r="G87" s="71"/>
      <c r="H87" s="71"/>
      <c r="I87" s="72" t="s">
        <v>87</v>
      </c>
      <c r="J87" s="72" t="s">
        <v>87</v>
      </c>
      <c r="K87" s="73"/>
      <c r="L87" s="74"/>
      <c r="M87" s="66"/>
      <c r="N87" s="67"/>
      <c r="O87" s="67"/>
      <c r="P87" s="67"/>
      <c r="Q87" s="68"/>
    </row>
    <row r="88" spans="1:17" ht="27" customHeight="1" x14ac:dyDescent="0.35">
      <c r="A88" s="37">
        <v>45742</v>
      </c>
      <c r="B88" s="38" t="s">
        <v>63</v>
      </c>
      <c r="C88" s="39">
        <v>13</v>
      </c>
      <c r="D88" s="391" t="s">
        <v>87</v>
      </c>
      <c r="E88" s="392"/>
      <c r="F88" s="393"/>
      <c r="G88" s="71"/>
      <c r="H88" s="71"/>
      <c r="I88" s="72" t="s">
        <v>87</v>
      </c>
      <c r="J88" s="72" t="s">
        <v>87</v>
      </c>
      <c r="K88" s="73"/>
      <c r="L88" s="74"/>
      <c r="M88" s="66"/>
      <c r="N88" s="67"/>
      <c r="O88" s="67"/>
      <c r="P88" s="67"/>
      <c r="Q88" s="68"/>
    </row>
    <row r="89" spans="1:17" ht="27" customHeight="1" x14ac:dyDescent="0.35">
      <c r="A89" s="37">
        <v>45743</v>
      </c>
      <c r="B89" s="38" t="s">
        <v>64</v>
      </c>
      <c r="C89" s="39">
        <v>13</v>
      </c>
      <c r="D89" s="391" t="s">
        <v>87</v>
      </c>
      <c r="E89" s="392"/>
      <c r="F89" s="393"/>
      <c r="G89" s="71"/>
      <c r="H89" s="71"/>
      <c r="I89" s="72" t="s">
        <v>87</v>
      </c>
      <c r="J89" s="72" t="s">
        <v>87</v>
      </c>
      <c r="K89" s="73"/>
      <c r="L89" s="74"/>
      <c r="M89" s="66"/>
      <c r="N89" s="67"/>
      <c r="O89" s="67"/>
      <c r="P89" s="67"/>
      <c r="Q89" s="68"/>
    </row>
    <row r="90" spans="1:17" x14ac:dyDescent="0.35">
      <c r="A90" s="37">
        <v>45744</v>
      </c>
      <c r="B90" s="38" t="s">
        <v>65</v>
      </c>
      <c r="C90" s="39">
        <v>13</v>
      </c>
      <c r="D90" s="71"/>
      <c r="E90" s="71"/>
      <c r="F90" s="71"/>
      <c r="G90" s="71"/>
      <c r="H90" s="71"/>
      <c r="I90" s="71"/>
      <c r="J90" s="67"/>
      <c r="K90" s="73"/>
      <c r="L90" s="74"/>
      <c r="M90" s="66"/>
      <c r="N90" s="67"/>
      <c r="O90" s="67"/>
      <c r="P90" s="67"/>
      <c r="Q90" s="68"/>
    </row>
    <row r="91" spans="1:17" x14ac:dyDescent="0.35">
      <c r="A91" s="45">
        <v>45745</v>
      </c>
      <c r="B91" s="46" t="s">
        <v>66</v>
      </c>
      <c r="C91" s="51"/>
      <c r="D91" s="51"/>
      <c r="E91" s="51"/>
      <c r="F91" s="51"/>
      <c r="G91" s="51"/>
      <c r="H91" s="51"/>
      <c r="I91" s="51"/>
      <c r="J91" s="52"/>
      <c r="K91" s="53"/>
      <c r="L91" s="54"/>
      <c r="M91" s="55"/>
      <c r="N91" s="52"/>
      <c r="O91" s="52"/>
      <c r="P91" s="52"/>
      <c r="Q91" s="53"/>
    </row>
    <row r="92" spans="1:17" x14ac:dyDescent="0.35">
      <c r="A92" s="45">
        <v>45746</v>
      </c>
      <c r="B92" s="46" t="s">
        <v>67</v>
      </c>
      <c r="C92" s="51"/>
      <c r="D92" s="51"/>
      <c r="E92" s="51"/>
      <c r="F92" s="51"/>
      <c r="G92" s="51"/>
      <c r="H92" s="51"/>
      <c r="I92" s="51"/>
      <c r="J92" s="52"/>
      <c r="K92" s="53"/>
      <c r="L92" s="54"/>
      <c r="M92" s="55"/>
      <c r="N92" s="52"/>
      <c r="O92" s="52"/>
      <c r="P92" s="52"/>
      <c r="Q92" s="53"/>
    </row>
    <row r="93" spans="1:17" ht="25" x14ac:dyDescent="0.35">
      <c r="A93" s="37">
        <v>45747</v>
      </c>
      <c r="B93" s="38" t="s">
        <v>68</v>
      </c>
      <c r="C93" s="39">
        <v>14</v>
      </c>
      <c r="D93" s="391" t="s">
        <v>88</v>
      </c>
      <c r="E93" s="392"/>
      <c r="F93" s="393"/>
      <c r="G93" s="313" t="s">
        <v>89</v>
      </c>
      <c r="H93" s="71"/>
      <c r="I93" s="71"/>
      <c r="J93" s="67"/>
      <c r="K93" s="121" t="s">
        <v>89</v>
      </c>
      <c r="L93" s="120" t="s">
        <v>88</v>
      </c>
      <c r="M93" s="66"/>
      <c r="N93" s="67"/>
      <c r="O93" s="67"/>
      <c r="P93" s="313" t="s">
        <v>88</v>
      </c>
      <c r="Q93" s="68"/>
    </row>
    <row r="94" spans="1:17" ht="75" x14ac:dyDescent="0.35">
      <c r="A94" s="37">
        <v>45748</v>
      </c>
      <c r="B94" s="38" t="s">
        <v>69</v>
      </c>
      <c r="C94" s="39">
        <v>14</v>
      </c>
      <c r="D94" s="391" t="s">
        <v>88</v>
      </c>
      <c r="E94" s="392"/>
      <c r="F94" s="393"/>
      <c r="G94" s="313" t="s">
        <v>89</v>
      </c>
      <c r="H94" s="122" t="s">
        <v>217</v>
      </c>
      <c r="I94" s="72" t="s">
        <v>218</v>
      </c>
      <c r="J94" s="313" t="s">
        <v>91</v>
      </c>
      <c r="K94" s="121" t="s">
        <v>89</v>
      </c>
      <c r="L94" s="120" t="s">
        <v>219</v>
      </c>
      <c r="M94" s="72" t="s">
        <v>90</v>
      </c>
      <c r="N94" s="72" t="s">
        <v>91</v>
      </c>
      <c r="O94" s="67"/>
      <c r="P94" s="313" t="s">
        <v>88</v>
      </c>
      <c r="Q94" s="68"/>
    </row>
    <row r="95" spans="1:17" ht="75" x14ac:dyDescent="0.35">
      <c r="A95" s="37">
        <v>45749</v>
      </c>
      <c r="B95" s="38" t="s">
        <v>63</v>
      </c>
      <c r="C95" s="39">
        <v>14</v>
      </c>
      <c r="D95" s="391" t="s">
        <v>88</v>
      </c>
      <c r="E95" s="392"/>
      <c r="F95" s="393"/>
      <c r="G95" s="313" t="s">
        <v>89</v>
      </c>
      <c r="H95" s="122" t="s">
        <v>217</v>
      </c>
      <c r="I95" s="72" t="s">
        <v>218</v>
      </c>
      <c r="J95" s="313" t="s">
        <v>91</v>
      </c>
      <c r="K95" s="121" t="s">
        <v>89</v>
      </c>
      <c r="L95" s="120" t="s">
        <v>219</v>
      </c>
      <c r="M95" s="72" t="s">
        <v>90</v>
      </c>
      <c r="N95" s="72" t="s">
        <v>91</v>
      </c>
      <c r="O95" s="67"/>
      <c r="P95" s="313" t="s">
        <v>88</v>
      </c>
      <c r="Q95" s="68"/>
    </row>
    <row r="96" spans="1:17" ht="37.5" x14ac:dyDescent="0.35">
      <c r="A96" s="37">
        <v>45750</v>
      </c>
      <c r="B96" s="38" t="s">
        <v>64</v>
      </c>
      <c r="C96" s="39">
        <v>14</v>
      </c>
      <c r="D96" s="391" t="s">
        <v>88</v>
      </c>
      <c r="E96" s="392"/>
      <c r="F96" s="393"/>
      <c r="G96" s="313" t="s">
        <v>89</v>
      </c>
      <c r="H96" s="71"/>
      <c r="I96" s="118" t="s">
        <v>220</v>
      </c>
      <c r="J96" s="72" t="s">
        <v>92</v>
      </c>
      <c r="K96" s="121" t="s">
        <v>89</v>
      </c>
      <c r="L96" s="120" t="s">
        <v>219</v>
      </c>
      <c r="M96" s="66"/>
      <c r="N96" s="67"/>
      <c r="O96" s="72" t="s">
        <v>92</v>
      </c>
      <c r="P96" s="313" t="s">
        <v>88</v>
      </c>
      <c r="Q96" s="68"/>
    </row>
    <row r="97" spans="1:17" ht="37.5" x14ac:dyDescent="0.35">
      <c r="A97" s="37">
        <v>45751</v>
      </c>
      <c r="B97" s="38" t="s">
        <v>65</v>
      </c>
      <c r="C97" s="39">
        <v>14</v>
      </c>
      <c r="D97" s="391" t="s">
        <v>88</v>
      </c>
      <c r="E97" s="392"/>
      <c r="F97" s="393"/>
      <c r="G97" s="313" t="s">
        <v>89</v>
      </c>
      <c r="H97" s="71"/>
      <c r="I97" s="118" t="s">
        <v>220</v>
      </c>
      <c r="J97" s="72" t="s">
        <v>92</v>
      </c>
      <c r="K97" s="121" t="s">
        <v>89</v>
      </c>
      <c r="L97" s="120" t="s">
        <v>219</v>
      </c>
      <c r="M97" s="66"/>
      <c r="N97" s="67"/>
      <c r="O97" s="72" t="s">
        <v>92</v>
      </c>
      <c r="P97" s="313" t="s">
        <v>88</v>
      </c>
      <c r="Q97" s="68"/>
    </row>
    <row r="98" spans="1:17" x14ac:dyDescent="0.35">
      <c r="A98" s="45">
        <v>45752</v>
      </c>
      <c r="B98" s="46" t="s">
        <v>66</v>
      </c>
      <c r="C98" s="51"/>
      <c r="D98" s="51"/>
      <c r="E98" s="51"/>
      <c r="F98" s="51"/>
      <c r="G98" s="51"/>
      <c r="H98" s="51"/>
      <c r="I98" s="51"/>
      <c r="J98" s="52"/>
      <c r="K98" s="53"/>
      <c r="L98" s="54"/>
      <c r="M98" s="55"/>
      <c r="N98" s="52"/>
      <c r="O98" s="52"/>
      <c r="P98" s="52"/>
      <c r="Q98" s="53"/>
    </row>
    <row r="99" spans="1:17" x14ac:dyDescent="0.35">
      <c r="A99" s="45">
        <v>45753</v>
      </c>
      <c r="B99" s="46" t="s">
        <v>67</v>
      </c>
      <c r="C99" s="51"/>
      <c r="D99" s="51"/>
      <c r="E99" s="51"/>
      <c r="F99" s="51"/>
      <c r="G99" s="51"/>
      <c r="H99" s="51"/>
      <c r="I99" s="51"/>
      <c r="J99" s="52"/>
      <c r="K99" s="53"/>
      <c r="L99" s="54"/>
      <c r="M99" s="55"/>
      <c r="N99" s="52"/>
      <c r="O99" s="52"/>
      <c r="P99" s="52"/>
      <c r="Q99" s="53"/>
    </row>
    <row r="100" spans="1:17" x14ac:dyDescent="0.35">
      <c r="A100" s="37">
        <v>45754</v>
      </c>
      <c r="B100" s="38" t="s">
        <v>68</v>
      </c>
      <c r="C100" s="39">
        <v>15</v>
      </c>
      <c r="D100" s="71"/>
      <c r="E100" s="71"/>
      <c r="F100" s="71"/>
      <c r="G100" s="71"/>
      <c r="H100" s="71"/>
      <c r="I100" s="71"/>
      <c r="J100" s="67"/>
      <c r="K100" s="73"/>
      <c r="L100" s="74"/>
      <c r="M100" s="66"/>
      <c r="N100" s="67"/>
      <c r="O100" s="67"/>
      <c r="P100" s="67"/>
      <c r="Q100" s="68"/>
    </row>
    <row r="101" spans="1:17" ht="50" x14ac:dyDescent="0.35">
      <c r="A101" s="37">
        <v>45755</v>
      </c>
      <c r="B101" s="38" t="s">
        <v>69</v>
      </c>
      <c r="C101" s="39">
        <v>15</v>
      </c>
      <c r="D101" s="391" t="s">
        <v>93</v>
      </c>
      <c r="E101" s="392"/>
      <c r="F101" s="393"/>
      <c r="G101" s="72" t="s">
        <v>221</v>
      </c>
      <c r="H101" s="119" t="s">
        <v>222</v>
      </c>
      <c r="I101" s="72" t="s">
        <v>94</v>
      </c>
      <c r="J101" s="72" t="s">
        <v>95</v>
      </c>
      <c r="K101" s="118" t="s">
        <v>223</v>
      </c>
      <c r="L101" s="120" t="s">
        <v>93</v>
      </c>
      <c r="M101" s="72" t="s">
        <v>94</v>
      </c>
      <c r="N101" s="72" t="s">
        <v>95</v>
      </c>
      <c r="O101" s="72" t="s">
        <v>96</v>
      </c>
      <c r="P101" s="72" t="s">
        <v>93</v>
      </c>
      <c r="Q101" s="68"/>
    </row>
    <row r="102" spans="1:17" ht="50" x14ac:dyDescent="0.35">
      <c r="A102" s="37">
        <v>45756</v>
      </c>
      <c r="B102" s="38" t="s">
        <v>63</v>
      </c>
      <c r="C102" s="39">
        <v>15</v>
      </c>
      <c r="D102" s="391" t="s">
        <v>97</v>
      </c>
      <c r="E102" s="392"/>
      <c r="F102" s="393"/>
      <c r="G102" s="72" t="s">
        <v>221</v>
      </c>
      <c r="H102" s="119" t="s">
        <v>222</v>
      </c>
      <c r="I102" s="72" t="s">
        <v>94</v>
      </c>
      <c r="J102" s="72" t="s">
        <v>95</v>
      </c>
      <c r="K102" s="118" t="s">
        <v>223</v>
      </c>
      <c r="L102" s="120" t="s">
        <v>93</v>
      </c>
      <c r="M102" s="72" t="s">
        <v>94</v>
      </c>
      <c r="N102" s="72" t="s">
        <v>95</v>
      </c>
      <c r="O102" s="72" t="s">
        <v>96</v>
      </c>
      <c r="P102" s="72" t="s">
        <v>93</v>
      </c>
      <c r="Q102" s="68"/>
    </row>
    <row r="103" spans="1:17" ht="50" x14ac:dyDescent="0.35">
      <c r="A103" s="37">
        <v>45757</v>
      </c>
      <c r="B103" s="38" t="s">
        <v>64</v>
      </c>
      <c r="C103" s="39">
        <v>15</v>
      </c>
      <c r="D103" s="71"/>
      <c r="E103" s="71"/>
      <c r="F103" s="71"/>
      <c r="G103" s="72" t="s">
        <v>221</v>
      </c>
      <c r="H103" s="71"/>
      <c r="I103" s="71"/>
      <c r="J103" s="67"/>
      <c r="K103" s="118" t="s">
        <v>223</v>
      </c>
      <c r="L103" s="74"/>
      <c r="M103" s="71"/>
      <c r="N103" s="67"/>
      <c r="O103" s="72" t="s">
        <v>96</v>
      </c>
      <c r="P103" s="67"/>
      <c r="Q103" s="68"/>
    </row>
    <row r="104" spans="1:17" x14ac:dyDescent="0.35">
      <c r="A104" s="37">
        <v>45758</v>
      </c>
      <c r="B104" s="38" t="s">
        <v>65</v>
      </c>
      <c r="C104" s="38">
        <v>15</v>
      </c>
      <c r="D104" s="71"/>
      <c r="E104" s="71"/>
      <c r="F104" s="71"/>
      <c r="G104" s="71"/>
      <c r="H104" s="71"/>
      <c r="I104" s="71"/>
      <c r="J104" s="67"/>
      <c r="K104" s="73"/>
      <c r="L104" s="74"/>
      <c r="M104" s="66"/>
      <c r="N104" s="67"/>
      <c r="O104" s="67"/>
      <c r="P104" s="67"/>
      <c r="Q104" s="68"/>
    </row>
    <row r="105" spans="1:17" x14ac:dyDescent="0.35">
      <c r="A105" s="45">
        <v>45759</v>
      </c>
      <c r="B105" s="46" t="s">
        <v>66</v>
      </c>
      <c r="C105" s="46"/>
      <c r="D105" s="46"/>
      <c r="E105" s="46"/>
      <c r="F105" s="46"/>
      <c r="G105" s="46"/>
      <c r="H105" s="46"/>
      <c r="I105" s="46"/>
      <c r="J105" s="52"/>
      <c r="K105" s="53"/>
      <c r="L105" s="54"/>
      <c r="M105" s="55"/>
      <c r="N105" s="52"/>
      <c r="O105" s="52"/>
      <c r="P105" s="52"/>
      <c r="Q105" s="53"/>
    </row>
    <row r="106" spans="1:17" x14ac:dyDescent="0.35">
      <c r="A106" s="45">
        <v>45760</v>
      </c>
      <c r="B106" s="46" t="s">
        <v>67</v>
      </c>
      <c r="C106" s="46"/>
      <c r="D106" s="46"/>
      <c r="E106" s="46"/>
      <c r="F106" s="46"/>
      <c r="G106" s="46"/>
      <c r="H106" s="46"/>
      <c r="I106" s="46"/>
      <c r="J106" s="52"/>
      <c r="K106" s="53"/>
      <c r="L106" s="54"/>
      <c r="M106" s="55"/>
      <c r="N106" s="52"/>
      <c r="O106" s="52"/>
      <c r="P106" s="52"/>
      <c r="Q106" s="53"/>
    </row>
    <row r="107" spans="1:17" x14ac:dyDescent="0.35">
      <c r="A107" s="37">
        <v>45761</v>
      </c>
      <c r="B107" s="38" t="s">
        <v>68</v>
      </c>
      <c r="C107" s="38">
        <v>16</v>
      </c>
      <c r="D107" s="71"/>
      <c r="E107" s="71"/>
      <c r="F107" s="71"/>
      <c r="G107" s="71"/>
      <c r="H107" s="71"/>
      <c r="I107" s="71"/>
      <c r="J107" s="67"/>
      <c r="K107" s="73"/>
      <c r="L107" s="74"/>
      <c r="M107" s="66"/>
      <c r="N107" s="67"/>
      <c r="O107" s="67"/>
      <c r="P107" s="67"/>
      <c r="Q107" s="68"/>
    </row>
    <row r="108" spans="1:17" ht="37.5" x14ac:dyDescent="0.35">
      <c r="A108" s="37">
        <v>45762</v>
      </c>
      <c r="B108" s="38" t="s">
        <v>69</v>
      </c>
      <c r="C108" s="39">
        <v>16</v>
      </c>
      <c r="D108" s="391" t="s">
        <v>98</v>
      </c>
      <c r="E108" s="392"/>
      <c r="F108" s="393"/>
      <c r="G108" s="71"/>
      <c r="H108" s="71"/>
      <c r="I108" s="71"/>
      <c r="J108" s="67"/>
      <c r="K108" s="73"/>
      <c r="L108" s="74"/>
      <c r="M108" s="72" t="s">
        <v>98</v>
      </c>
      <c r="N108" s="67"/>
      <c r="O108" s="67"/>
      <c r="P108" s="67"/>
      <c r="Q108" s="68"/>
    </row>
    <row r="109" spans="1:17" ht="37.5" x14ac:dyDescent="0.35">
      <c r="A109" s="37">
        <v>45763</v>
      </c>
      <c r="B109" s="38" t="s">
        <v>63</v>
      </c>
      <c r="C109" s="39">
        <v>16</v>
      </c>
      <c r="D109" s="391" t="s">
        <v>98</v>
      </c>
      <c r="E109" s="392"/>
      <c r="F109" s="393"/>
      <c r="G109" s="71"/>
      <c r="H109" s="71"/>
      <c r="I109" s="71"/>
      <c r="J109" s="67"/>
      <c r="K109" s="73"/>
      <c r="L109" s="74"/>
      <c r="M109" s="72" t="s">
        <v>98</v>
      </c>
      <c r="N109" s="67"/>
      <c r="O109" s="67"/>
      <c r="P109" s="67"/>
      <c r="Q109" s="68"/>
    </row>
    <row r="110" spans="1:17" x14ac:dyDescent="0.35">
      <c r="A110" s="37">
        <v>45764</v>
      </c>
      <c r="B110" s="38" t="s">
        <v>64</v>
      </c>
      <c r="C110" s="39">
        <v>16</v>
      </c>
      <c r="D110" s="71"/>
      <c r="E110" s="71"/>
      <c r="F110" s="71"/>
      <c r="G110" s="71"/>
      <c r="H110" s="71"/>
      <c r="I110" s="71"/>
      <c r="J110" s="67"/>
      <c r="K110" s="73"/>
      <c r="L110" s="74"/>
      <c r="M110" s="66"/>
      <c r="N110" s="67"/>
      <c r="O110" s="67"/>
      <c r="P110" s="67"/>
      <c r="Q110" s="68"/>
    </row>
    <row r="111" spans="1:17" ht="100" x14ac:dyDescent="0.35">
      <c r="A111" s="76">
        <v>45765</v>
      </c>
      <c r="B111" s="77" t="s">
        <v>65</v>
      </c>
      <c r="C111" s="47">
        <v>16</v>
      </c>
      <c r="D111" s="51" t="s">
        <v>99</v>
      </c>
      <c r="E111" s="51" t="s">
        <v>99</v>
      </c>
      <c r="F111" s="51" t="s">
        <v>99</v>
      </c>
      <c r="G111" s="51" t="s">
        <v>99</v>
      </c>
      <c r="H111" s="51" t="s">
        <v>99</v>
      </c>
      <c r="I111" s="51" t="s">
        <v>99</v>
      </c>
      <c r="J111" s="51" t="s">
        <v>99</v>
      </c>
      <c r="K111" s="51" t="s">
        <v>99</v>
      </c>
      <c r="L111" s="78" t="s">
        <v>99</v>
      </c>
      <c r="M111" s="51" t="s">
        <v>99</v>
      </c>
      <c r="N111" s="51" t="s">
        <v>99</v>
      </c>
      <c r="O111" s="51" t="s">
        <v>99</v>
      </c>
      <c r="P111" s="51" t="s">
        <v>99</v>
      </c>
      <c r="Q111" s="51" t="s">
        <v>99</v>
      </c>
    </row>
    <row r="112" spans="1:17" x14ac:dyDescent="0.35">
      <c r="A112" s="45">
        <v>45766</v>
      </c>
      <c r="B112" s="46" t="s">
        <v>66</v>
      </c>
      <c r="C112" s="51"/>
      <c r="D112" s="51"/>
      <c r="E112" s="51"/>
      <c r="F112" s="51"/>
      <c r="G112" s="51"/>
      <c r="H112" s="51"/>
      <c r="I112" s="51"/>
      <c r="J112" s="51"/>
      <c r="K112" s="51"/>
      <c r="L112" s="78"/>
      <c r="M112" s="51"/>
      <c r="N112" s="51"/>
      <c r="O112" s="51"/>
      <c r="P112" s="51"/>
      <c r="Q112" s="51"/>
    </row>
    <row r="113" spans="1:17" x14ac:dyDescent="0.35">
      <c r="A113" s="45">
        <v>45767</v>
      </c>
      <c r="B113" s="46" t="s">
        <v>67</v>
      </c>
      <c r="C113" s="51"/>
      <c r="D113" s="51"/>
      <c r="E113" s="51"/>
      <c r="F113" s="51"/>
      <c r="G113" s="51"/>
      <c r="H113" s="51"/>
      <c r="I113" s="51"/>
      <c r="J113" s="51"/>
      <c r="K113" s="51"/>
      <c r="L113" s="78"/>
      <c r="M113" s="51"/>
      <c r="N113" s="51"/>
      <c r="O113" s="51"/>
      <c r="P113" s="51"/>
      <c r="Q113" s="51"/>
    </row>
    <row r="114" spans="1:17" ht="110" x14ac:dyDescent="0.35">
      <c r="A114" s="76">
        <v>45768</v>
      </c>
      <c r="B114" s="77" t="s">
        <v>68</v>
      </c>
      <c r="C114" s="47">
        <v>17</v>
      </c>
      <c r="D114" s="47" t="s">
        <v>100</v>
      </c>
      <c r="E114" s="47" t="s">
        <v>100</v>
      </c>
      <c r="F114" s="47" t="s">
        <v>100</v>
      </c>
      <c r="G114" s="47" t="s">
        <v>100</v>
      </c>
      <c r="H114" s="47" t="s">
        <v>100</v>
      </c>
      <c r="I114" s="47" t="s">
        <v>100</v>
      </c>
      <c r="J114" s="47" t="s">
        <v>100</v>
      </c>
      <c r="K114" s="47" t="s">
        <v>100</v>
      </c>
      <c r="L114" s="78" t="s">
        <v>100</v>
      </c>
      <c r="M114" s="47" t="s">
        <v>100</v>
      </c>
      <c r="N114" s="47" t="s">
        <v>100</v>
      </c>
      <c r="O114" s="47" t="s">
        <v>100</v>
      </c>
      <c r="P114" s="47" t="s">
        <v>100</v>
      </c>
      <c r="Q114" s="47" t="s">
        <v>100</v>
      </c>
    </row>
    <row r="115" spans="1:17" x14ac:dyDescent="0.35">
      <c r="A115" s="37">
        <v>45769</v>
      </c>
      <c r="B115" s="38" t="s">
        <v>69</v>
      </c>
      <c r="C115" s="39">
        <v>17</v>
      </c>
      <c r="D115" s="71"/>
      <c r="E115" s="71"/>
      <c r="F115" s="71"/>
      <c r="G115" s="71"/>
      <c r="H115" s="71"/>
      <c r="I115" s="71"/>
      <c r="J115" s="67"/>
      <c r="K115" s="73"/>
      <c r="L115" s="74"/>
      <c r="M115" s="66"/>
      <c r="N115" s="67"/>
      <c r="O115" s="67"/>
      <c r="P115" s="67"/>
      <c r="Q115" s="68"/>
    </row>
    <row r="116" spans="1:17" x14ac:dyDescent="0.35">
      <c r="A116" s="37">
        <v>45770</v>
      </c>
      <c r="B116" s="38" t="s">
        <v>63</v>
      </c>
      <c r="C116" s="39">
        <v>17</v>
      </c>
      <c r="D116" s="71"/>
      <c r="E116" s="71"/>
      <c r="F116" s="71"/>
      <c r="G116" s="71"/>
      <c r="H116" s="71"/>
      <c r="I116" s="71"/>
      <c r="J116" s="67"/>
      <c r="K116" s="73"/>
      <c r="L116" s="74"/>
      <c r="M116" s="66"/>
      <c r="N116" s="67"/>
      <c r="O116" s="67"/>
      <c r="P116" s="67"/>
      <c r="Q116" s="68"/>
    </row>
    <row r="117" spans="1:17" x14ac:dyDescent="0.35">
      <c r="A117" s="37">
        <v>45771</v>
      </c>
      <c r="B117" s="38" t="s">
        <v>64</v>
      </c>
      <c r="C117" s="39">
        <v>17</v>
      </c>
      <c r="D117" s="71"/>
      <c r="E117" s="71"/>
      <c r="F117" s="71"/>
      <c r="G117" s="71"/>
      <c r="H117" s="71"/>
      <c r="I117" s="71"/>
      <c r="J117" s="67"/>
      <c r="K117" s="73"/>
      <c r="L117" s="74"/>
      <c r="M117" s="66"/>
      <c r="N117" s="67"/>
      <c r="O117" s="67"/>
      <c r="P117" s="67"/>
      <c r="Q117" s="68"/>
    </row>
    <row r="118" spans="1:17" x14ac:dyDescent="0.35">
      <c r="A118" s="37">
        <v>45772</v>
      </c>
      <c r="B118" s="38" t="s">
        <v>65</v>
      </c>
      <c r="C118" s="39">
        <v>17</v>
      </c>
      <c r="D118" s="71"/>
      <c r="E118" s="71"/>
      <c r="F118" s="71"/>
      <c r="G118" s="71"/>
      <c r="H118" s="71"/>
      <c r="I118" s="71"/>
      <c r="J118" s="67"/>
      <c r="K118" s="73"/>
      <c r="L118" s="74"/>
      <c r="M118" s="66"/>
      <c r="N118" s="67"/>
      <c r="O118" s="67"/>
      <c r="P118" s="67"/>
      <c r="Q118" s="68"/>
    </row>
    <row r="119" spans="1:17" x14ac:dyDescent="0.35">
      <c r="A119" s="45">
        <v>45773</v>
      </c>
      <c r="B119" s="46" t="s">
        <v>66</v>
      </c>
      <c r="C119" s="51"/>
      <c r="D119" s="51"/>
      <c r="E119" s="51"/>
      <c r="F119" s="51"/>
      <c r="G119" s="51"/>
      <c r="H119" s="51"/>
      <c r="I119" s="51"/>
      <c r="J119" s="52"/>
      <c r="K119" s="53"/>
      <c r="L119" s="54"/>
      <c r="M119" s="55"/>
      <c r="N119" s="52"/>
      <c r="O119" s="52"/>
      <c r="P119" s="52"/>
      <c r="Q119" s="53"/>
    </row>
    <row r="120" spans="1:17" x14ac:dyDescent="0.35">
      <c r="A120" s="45">
        <v>45774</v>
      </c>
      <c r="B120" s="46" t="s">
        <v>67</v>
      </c>
      <c r="C120" s="51"/>
      <c r="D120" s="51"/>
      <c r="E120" s="51"/>
      <c r="F120" s="51"/>
      <c r="G120" s="51"/>
      <c r="H120" s="51"/>
      <c r="I120" s="51"/>
      <c r="J120" s="52"/>
      <c r="K120" s="53"/>
      <c r="L120" s="54"/>
      <c r="M120" s="55"/>
      <c r="N120" s="52"/>
      <c r="O120" s="52"/>
      <c r="P120" s="52"/>
      <c r="Q120" s="53"/>
    </row>
    <row r="121" spans="1:17" x14ac:dyDescent="0.35">
      <c r="A121" s="79">
        <v>45775</v>
      </c>
      <c r="B121" s="80" t="s">
        <v>68</v>
      </c>
      <c r="C121" s="39">
        <v>18</v>
      </c>
      <c r="D121" s="71"/>
      <c r="E121" s="71"/>
      <c r="F121" s="71"/>
      <c r="G121" s="71"/>
      <c r="H121" s="71"/>
      <c r="I121" s="71"/>
      <c r="J121" s="67"/>
      <c r="K121" s="73"/>
      <c r="L121" s="74"/>
      <c r="M121" s="66"/>
      <c r="N121" s="67"/>
      <c r="O121" s="67"/>
      <c r="P121" s="67"/>
      <c r="Q121" s="68"/>
    </row>
    <row r="122" spans="1:17" x14ac:dyDescent="0.35">
      <c r="A122" s="37">
        <v>45776</v>
      </c>
      <c r="B122" s="38" t="s">
        <v>69</v>
      </c>
      <c r="C122" s="39">
        <v>18</v>
      </c>
      <c r="D122" s="71"/>
      <c r="E122" s="71"/>
      <c r="F122" s="71"/>
      <c r="G122" s="71"/>
      <c r="H122" s="71"/>
      <c r="I122" s="71"/>
      <c r="J122" s="67"/>
      <c r="K122" s="73"/>
      <c r="L122" s="74"/>
      <c r="M122" s="66"/>
      <c r="N122" s="67"/>
      <c r="O122" s="67"/>
      <c r="P122" s="67"/>
      <c r="Q122" s="68"/>
    </row>
    <row r="123" spans="1:17" x14ac:dyDescent="0.35">
      <c r="A123" s="37">
        <v>45777</v>
      </c>
      <c r="B123" s="38" t="s">
        <v>63</v>
      </c>
      <c r="C123" s="39">
        <v>18</v>
      </c>
      <c r="D123" s="71"/>
      <c r="E123" s="71"/>
      <c r="F123" s="71"/>
      <c r="G123" s="71"/>
      <c r="H123" s="71"/>
      <c r="I123" s="71"/>
      <c r="J123" s="67"/>
      <c r="K123" s="73"/>
      <c r="L123" s="74"/>
      <c r="M123" s="66"/>
      <c r="N123" s="67"/>
      <c r="O123" s="67"/>
      <c r="P123" s="67"/>
      <c r="Q123" s="68"/>
    </row>
    <row r="124" spans="1:17" x14ac:dyDescent="0.35">
      <c r="A124" s="76">
        <v>45778</v>
      </c>
      <c r="B124" s="77" t="s">
        <v>64</v>
      </c>
      <c r="C124" s="47">
        <v>18</v>
      </c>
      <c r="D124" s="47"/>
      <c r="E124" s="47"/>
      <c r="F124" s="47"/>
      <c r="G124" s="47"/>
      <c r="H124" s="47"/>
      <c r="I124" s="47"/>
      <c r="J124" s="52"/>
      <c r="K124" s="53"/>
      <c r="L124" s="54"/>
      <c r="M124" s="55"/>
      <c r="N124" s="52"/>
      <c r="O124" s="52"/>
      <c r="P124" s="52"/>
      <c r="Q124" s="53"/>
    </row>
    <row r="125" spans="1:17" x14ac:dyDescent="0.35">
      <c r="A125" s="37">
        <v>45779</v>
      </c>
      <c r="B125" s="38" t="s">
        <v>65</v>
      </c>
      <c r="C125" s="39">
        <v>18</v>
      </c>
      <c r="D125" s="71"/>
      <c r="E125" s="71"/>
      <c r="F125" s="71"/>
      <c r="G125" s="71"/>
      <c r="H125" s="71"/>
      <c r="I125" s="71"/>
      <c r="J125" s="67"/>
      <c r="K125" s="73"/>
      <c r="L125" s="74"/>
      <c r="M125" s="66"/>
      <c r="N125" s="67"/>
      <c r="O125" s="67"/>
      <c r="P125" s="67"/>
      <c r="Q125" s="68"/>
    </row>
    <row r="126" spans="1:17" x14ac:dyDescent="0.35">
      <c r="A126" s="45">
        <v>45780</v>
      </c>
      <c r="B126" s="46" t="s">
        <v>66</v>
      </c>
      <c r="C126" s="51"/>
      <c r="D126" s="51"/>
      <c r="E126" s="51"/>
      <c r="F126" s="51"/>
      <c r="G126" s="51"/>
      <c r="H126" s="51"/>
      <c r="I126" s="51"/>
      <c r="J126" s="52"/>
      <c r="K126" s="53"/>
      <c r="L126" s="54"/>
      <c r="M126" s="55"/>
      <c r="N126" s="52"/>
      <c r="O126" s="52"/>
      <c r="P126" s="52"/>
      <c r="Q126" s="53"/>
    </row>
    <row r="127" spans="1:17" x14ac:dyDescent="0.35">
      <c r="A127" s="45">
        <v>45781</v>
      </c>
      <c r="B127" s="46" t="s">
        <v>67</v>
      </c>
      <c r="C127" s="51"/>
      <c r="D127" s="51"/>
      <c r="E127" s="51"/>
      <c r="F127" s="51"/>
      <c r="G127" s="51"/>
      <c r="H127" s="51"/>
      <c r="I127" s="51"/>
      <c r="J127" s="52"/>
      <c r="K127" s="53"/>
      <c r="L127" s="54"/>
      <c r="M127" s="55"/>
      <c r="N127" s="52"/>
      <c r="O127" s="52"/>
      <c r="P127" s="52"/>
      <c r="Q127" s="53"/>
    </row>
    <row r="128" spans="1:17" ht="53.4" customHeight="1" x14ac:dyDescent="0.35">
      <c r="A128" s="37">
        <v>45782</v>
      </c>
      <c r="B128" s="38" t="s">
        <v>68</v>
      </c>
      <c r="C128" s="39">
        <v>19</v>
      </c>
      <c r="D128" s="391" t="s">
        <v>101</v>
      </c>
      <c r="E128" s="392"/>
      <c r="F128" s="393"/>
      <c r="G128" s="72" t="s">
        <v>102</v>
      </c>
      <c r="H128" s="72" t="s">
        <v>102</v>
      </c>
      <c r="I128" s="71"/>
      <c r="J128" s="67"/>
      <c r="K128" s="73"/>
      <c r="L128" s="74"/>
      <c r="M128" s="66"/>
      <c r="N128" s="67"/>
      <c r="O128" s="67"/>
      <c r="P128" s="67"/>
      <c r="Q128" s="68"/>
    </row>
    <row r="129" spans="1:17" ht="53.4" customHeight="1" x14ac:dyDescent="0.35">
      <c r="A129" s="37">
        <v>45783</v>
      </c>
      <c r="B129" s="38" t="s">
        <v>69</v>
      </c>
      <c r="C129" s="39">
        <v>19</v>
      </c>
      <c r="D129" s="391" t="s">
        <v>101</v>
      </c>
      <c r="E129" s="392"/>
      <c r="F129" s="393"/>
      <c r="G129" s="72" t="s">
        <v>102</v>
      </c>
      <c r="H129" s="72" t="s">
        <v>102</v>
      </c>
      <c r="I129" s="119" t="s">
        <v>103</v>
      </c>
      <c r="J129" s="72" t="s">
        <v>104</v>
      </c>
      <c r="K129" s="72" t="s">
        <v>82</v>
      </c>
      <c r="L129" s="81" t="s">
        <v>105</v>
      </c>
      <c r="M129" s="82" t="s">
        <v>105</v>
      </c>
      <c r="N129" s="72" t="s">
        <v>82</v>
      </c>
      <c r="O129" s="72" t="s">
        <v>104</v>
      </c>
      <c r="P129" s="72" t="s">
        <v>101</v>
      </c>
      <c r="Q129" s="68"/>
    </row>
    <row r="130" spans="1:17" ht="53.4" customHeight="1" x14ac:dyDescent="0.35">
      <c r="A130" s="37">
        <v>45784</v>
      </c>
      <c r="B130" s="38" t="s">
        <v>63</v>
      </c>
      <c r="C130" s="39">
        <v>19</v>
      </c>
      <c r="D130" s="391" t="s">
        <v>101</v>
      </c>
      <c r="E130" s="392"/>
      <c r="F130" s="393"/>
      <c r="G130" s="72" t="s">
        <v>102</v>
      </c>
      <c r="H130" s="72" t="s">
        <v>102</v>
      </c>
      <c r="I130" s="119" t="s">
        <v>103</v>
      </c>
      <c r="J130" s="72" t="s">
        <v>104</v>
      </c>
      <c r="K130" s="72" t="s">
        <v>82</v>
      </c>
      <c r="L130" s="81" t="s">
        <v>105</v>
      </c>
      <c r="M130" s="82" t="s">
        <v>105</v>
      </c>
      <c r="N130" s="72" t="s">
        <v>82</v>
      </c>
      <c r="O130" s="72" t="s">
        <v>104</v>
      </c>
      <c r="P130" s="72" t="s">
        <v>101</v>
      </c>
      <c r="Q130" s="68"/>
    </row>
    <row r="131" spans="1:17" ht="53.4" customHeight="1" x14ac:dyDescent="0.35">
      <c r="A131" s="37">
        <v>45785</v>
      </c>
      <c r="B131" s="38" t="s">
        <v>64</v>
      </c>
      <c r="C131" s="39">
        <v>19</v>
      </c>
      <c r="D131" s="391" t="s">
        <v>101</v>
      </c>
      <c r="E131" s="392"/>
      <c r="F131" s="393"/>
      <c r="G131" s="72" t="s">
        <v>102</v>
      </c>
      <c r="H131" s="72" t="s">
        <v>102</v>
      </c>
      <c r="I131" s="71"/>
      <c r="J131" s="67"/>
      <c r="K131" s="73"/>
      <c r="L131" s="74"/>
      <c r="M131" s="66"/>
      <c r="N131" s="67"/>
      <c r="O131" s="67"/>
      <c r="P131" s="72" t="s">
        <v>101</v>
      </c>
      <c r="Q131" s="68"/>
    </row>
    <row r="132" spans="1:17" ht="53.4" customHeight="1" x14ac:dyDescent="0.35">
      <c r="A132" s="37">
        <v>45786</v>
      </c>
      <c r="B132" s="38" t="s">
        <v>65</v>
      </c>
      <c r="C132" s="39">
        <v>19</v>
      </c>
      <c r="D132" s="391" t="s">
        <v>101</v>
      </c>
      <c r="E132" s="392"/>
      <c r="F132" s="393"/>
      <c r="G132" s="72" t="s">
        <v>102</v>
      </c>
      <c r="H132" s="72" t="s">
        <v>102</v>
      </c>
      <c r="I132" s="71"/>
      <c r="J132" s="67"/>
      <c r="K132" s="73"/>
      <c r="L132" s="74"/>
      <c r="M132" s="66"/>
      <c r="N132" s="67"/>
      <c r="O132" s="67"/>
      <c r="P132" s="72" t="s">
        <v>101</v>
      </c>
      <c r="Q132" s="68"/>
    </row>
    <row r="133" spans="1:17" x14ac:dyDescent="0.35">
      <c r="A133" s="45">
        <v>45787</v>
      </c>
      <c r="B133" s="46" t="s">
        <v>66</v>
      </c>
      <c r="C133" s="51"/>
      <c r="D133" s="51"/>
      <c r="E133" s="51"/>
      <c r="F133" s="51"/>
      <c r="G133" s="51"/>
      <c r="H133" s="51"/>
      <c r="I133" s="51"/>
      <c r="J133" s="52"/>
      <c r="K133" s="53"/>
      <c r="L133" s="54"/>
      <c r="M133" s="55"/>
      <c r="N133" s="52"/>
      <c r="O133" s="52"/>
      <c r="P133" s="52"/>
      <c r="Q133" s="53"/>
    </row>
    <row r="134" spans="1:17" x14ac:dyDescent="0.35">
      <c r="A134" s="45">
        <v>45788</v>
      </c>
      <c r="B134" s="46" t="s">
        <v>67</v>
      </c>
      <c r="C134" s="51"/>
      <c r="D134" s="51"/>
      <c r="E134" s="51"/>
      <c r="F134" s="51"/>
      <c r="G134" s="51"/>
      <c r="H134" s="51"/>
      <c r="I134" s="51"/>
      <c r="J134" s="52"/>
      <c r="K134" s="53"/>
      <c r="L134" s="54"/>
      <c r="M134" s="55"/>
      <c r="N134" s="52"/>
      <c r="O134" s="52"/>
      <c r="P134" s="52"/>
      <c r="Q134" s="53"/>
    </row>
    <row r="135" spans="1:17" x14ac:dyDescent="0.35">
      <c r="A135" s="37">
        <v>45789</v>
      </c>
      <c r="B135" s="38" t="s">
        <v>68</v>
      </c>
      <c r="C135" s="80">
        <v>20</v>
      </c>
      <c r="D135" s="71"/>
      <c r="E135" s="71"/>
      <c r="F135" s="71"/>
      <c r="G135" s="71"/>
      <c r="H135" s="71"/>
      <c r="I135" s="71"/>
      <c r="J135" s="67"/>
      <c r="K135" s="73"/>
      <c r="L135" s="74"/>
      <c r="M135" s="66"/>
      <c r="N135" s="67"/>
      <c r="O135" s="67"/>
      <c r="P135" s="67"/>
      <c r="Q135" s="68"/>
    </row>
    <row r="136" spans="1:17" ht="37.5" x14ac:dyDescent="0.35">
      <c r="A136" s="37">
        <v>45790</v>
      </c>
      <c r="B136" s="38" t="s">
        <v>69</v>
      </c>
      <c r="C136" s="39">
        <v>20</v>
      </c>
      <c r="D136" s="71"/>
      <c r="E136" s="71"/>
      <c r="F136" s="71"/>
      <c r="G136" s="72" t="s">
        <v>106</v>
      </c>
      <c r="H136" s="71"/>
      <c r="I136" s="71"/>
      <c r="J136" s="67"/>
      <c r="K136" s="73"/>
      <c r="L136" s="74"/>
      <c r="M136" s="72" t="s">
        <v>106</v>
      </c>
      <c r="N136" s="67"/>
      <c r="O136" s="67"/>
      <c r="P136" s="67"/>
      <c r="Q136" s="68"/>
    </row>
    <row r="137" spans="1:17" ht="37.5" x14ac:dyDescent="0.35">
      <c r="A137" s="37">
        <v>45791</v>
      </c>
      <c r="B137" s="38" t="s">
        <v>63</v>
      </c>
      <c r="C137" s="39">
        <v>20</v>
      </c>
      <c r="D137" s="71"/>
      <c r="E137" s="71"/>
      <c r="F137" s="71"/>
      <c r="G137" s="72" t="s">
        <v>106</v>
      </c>
      <c r="H137" s="71"/>
      <c r="I137" s="71"/>
      <c r="J137" s="67"/>
      <c r="K137" s="73"/>
      <c r="L137" s="74"/>
      <c r="M137" s="72" t="s">
        <v>106</v>
      </c>
      <c r="N137" s="67"/>
      <c r="O137" s="67"/>
      <c r="P137" s="67"/>
      <c r="Q137" s="68"/>
    </row>
    <row r="138" spans="1:17" x14ac:dyDescent="0.35">
      <c r="A138" s="37">
        <v>45792</v>
      </c>
      <c r="B138" s="38" t="s">
        <v>64</v>
      </c>
      <c r="C138" s="39">
        <v>20</v>
      </c>
      <c r="D138" s="71"/>
      <c r="E138" s="71"/>
      <c r="F138" s="71"/>
      <c r="G138" s="71"/>
      <c r="H138" s="71"/>
      <c r="I138" s="71"/>
      <c r="J138" s="67"/>
      <c r="K138" s="73"/>
      <c r="L138" s="74"/>
      <c r="M138" s="66"/>
      <c r="N138" s="67"/>
      <c r="O138" s="67"/>
      <c r="P138" s="67"/>
      <c r="Q138" s="68"/>
    </row>
    <row r="139" spans="1:17" x14ac:dyDescent="0.35">
      <c r="A139" s="37">
        <v>45793</v>
      </c>
      <c r="B139" s="38" t="s">
        <v>65</v>
      </c>
      <c r="C139" s="39">
        <v>20</v>
      </c>
      <c r="D139" s="71"/>
      <c r="E139" s="71"/>
      <c r="F139" s="71"/>
      <c r="G139" s="71"/>
      <c r="H139" s="71"/>
      <c r="I139" s="71"/>
      <c r="J139" s="67"/>
      <c r="K139" s="73"/>
      <c r="L139" s="74"/>
      <c r="M139" s="66"/>
      <c r="N139" s="67"/>
      <c r="O139" s="67"/>
      <c r="P139" s="67"/>
      <c r="Q139" s="68"/>
    </row>
    <row r="140" spans="1:17" x14ac:dyDescent="0.35">
      <c r="A140" s="45">
        <v>45794</v>
      </c>
      <c r="B140" s="46" t="s">
        <v>66</v>
      </c>
      <c r="C140" s="51"/>
      <c r="D140" s="51"/>
      <c r="E140" s="51"/>
      <c r="F140" s="51"/>
      <c r="G140" s="51"/>
      <c r="H140" s="51"/>
      <c r="I140" s="51"/>
      <c r="J140" s="52"/>
      <c r="K140" s="53"/>
      <c r="L140" s="54"/>
      <c r="M140" s="55"/>
      <c r="N140" s="52"/>
      <c r="O140" s="52"/>
      <c r="P140" s="52"/>
      <c r="Q140" s="53"/>
    </row>
    <row r="141" spans="1:17" x14ac:dyDescent="0.35">
      <c r="A141" s="45">
        <v>45795</v>
      </c>
      <c r="B141" s="46" t="s">
        <v>67</v>
      </c>
      <c r="C141" s="51"/>
      <c r="D141" s="51"/>
      <c r="E141" s="51"/>
      <c r="F141" s="51"/>
      <c r="G141" s="51"/>
      <c r="H141" s="51"/>
      <c r="I141" s="51"/>
      <c r="J141" s="52"/>
      <c r="K141" s="53"/>
      <c r="L141" s="54"/>
      <c r="M141" s="55"/>
      <c r="N141" s="52"/>
      <c r="O141" s="52"/>
      <c r="P141" s="52"/>
      <c r="Q141" s="53"/>
    </row>
    <row r="142" spans="1:17" x14ac:dyDescent="0.35">
      <c r="A142" s="37">
        <v>45796</v>
      </c>
      <c r="B142" s="38" t="s">
        <v>68</v>
      </c>
      <c r="C142" s="39">
        <v>21</v>
      </c>
      <c r="D142" s="71"/>
      <c r="E142" s="71"/>
      <c r="F142" s="71"/>
      <c r="G142" s="71"/>
      <c r="H142" s="71"/>
      <c r="I142" s="71"/>
      <c r="J142" s="67"/>
      <c r="K142" s="73"/>
      <c r="L142" s="74"/>
      <c r="M142" s="66"/>
      <c r="N142" s="67"/>
      <c r="O142" s="67"/>
      <c r="P142" s="67"/>
      <c r="Q142" s="68"/>
    </row>
    <row r="143" spans="1:17" x14ac:dyDescent="0.35">
      <c r="A143" s="37">
        <v>45797</v>
      </c>
      <c r="B143" s="38" t="s">
        <v>69</v>
      </c>
      <c r="C143" s="39">
        <v>21</v>
      </c>
      <c r="D143" s="71"/>
      <c r="E143" s="71"/>
      <c r="F143" s="71"/>
      <c r="G143" s="71"/>
      <c r="H143" s="71"/>
      <c r="I143" s="71"/>
      <c r="J143" s="67"/>
      <c r="K143" s="73"/>
      <c r="L143" s="74"/>
      <c r="M143" s="66"/>
      <c r="N143" s="67"/>
      <c r="O143" s="67"/>
      <c r="P143" s="67"/>
      <c r="Q143" s="68"/>
    </row>
    <row r="144" spans="1:17" ht="25" x14ac:dyDescent="0.35">
      <c r="A144" s="37">
        <v>45798</v>
      </c>
      <c r="B144" s="38" t="s">
        <v>63</v>
      </c>
      <c r="C144" s="39">
        <v>21</v>
      </c>
      <c r="D144" s="391" t="s">
        <v>86</v>
      </c>
      <c r="E144" s="392"/>
      <c r="F144" s="393"/>
      <c r="G144" s="71"/>
      <c r="H144" s="71"/>
      <c r="I144" s="71"/>
      <c r="J144" s="67"/>
      <c r="K144" s="73"/>
      <c r="L144" s="74"/>
      <c r="M144" s="72" t="s">
        <v>86</v>
      </c>
      <c r="N144" s="67"/>
      <c r="O144" s="67"/>
      <c r="P144" s="67"/>
      <c r="Q144" s="68"/>
    </row>
    <row r="145" spans="1:17" ht="25" x14ac:dyDescent="0.35">
      <c r="A145" s="37">
        <v>45799</v>
      </c>
      <c r="B145" s="38" t="s">
        <v>64</v>
      </c>
      <c r="C145" s="38">
        <v>21</v>
      </c>
      <c r="D145" s="391" t="s">
        <v>86</v>
      </c>
      <c r="E145" s="392"/>
      <c r="F145" s="393"/>
      <c r="G145" s="71"/>
      <c r="H145" s="71"/>
      <c r="I145" s="71"/>
      <c r="J145" s="67"/>
      <c r="K145" s="73"/>
      <c r="L145" s="74"/>
      <c r="M145" s="72" t="s">
        <v>86</v>
      </c>
      <c r="N145" s="67"/>
      <c r="O145" s="67"/>
      <c r="P145" s="67"/>
      <c r="Q145" s="68"/>
    </row>
    <row r="146" spans="1:17" x14ac:dyDescent="0.35">
      <c r="A146" s="37">
        <v>45800</v>
      </c>
      <c r="B146" s="38" t="s">
        <v>65</v>
      </c>
      <c r="C146" s="39">
        <v>21</v>
      </c>
      <c r="D146" s="71"/>
      <c r="E146" s="71"/>
      <c r="F146" s="71"/>
      <c r="G146" s="71"/>
      <c r="H146" s="71"/>
      <c r="I146" s="71"/>
      <c r="J146" s="67"/>
      <c r="K146" s="73"/>
      <c r="L146" s="74"/>
      <c r="M146" s="66"/>
      <c r="N146" s="67"/>
      <c r="O146" s="67"/>
      <c r="P146" s="67"/>
      <c r="Q146" s="68"/>
    </row>
    <row r="147" spans="1:17" x14ac:dyDescent="0.35">
      <c r="A147" s="45">
        <v>45801</v>
      </c>
      <c r="B147" s="46" t="s">
        <v>66</v>
      </c>
      <c r="C147" s="51"/>
      <c r="D147" s="51"/>
      <c r="E147" s="51"/>
      <c r="F147" s="51"/>
      <c r="G147" s="51"/>
      <c r="H147" s="51"/>
      <c r="I147" s="51"/>
      <c r="J147" s="52"/>
      <c r="K147" s="53"/>
      <c r="L147" s="54"/>
      <c r="M147" s="55"/>
      <c r="N147" s="52"/>
      <c r="O147" s="52"/>
      <c r="P147" s="52"/>
      <c r="Q147" s="53"/>
    </row>
    <row r="148" spans="1:17" x14ac:dyDescent="0.35">
      <c r="A148" s="45">
        <v>45802</v>
      </c>
      <c r="B148" s="46" t="s">
        <v>67</v>
      </c>
      <c r="C148" s="51"/>
      <c r="D148" s="51"/>
      <c r="E148" s="51"/>
      <c r="F148" s="51"/>
      <c r="G148" s="51"/>
      <c r="H148" s="51"/>
      <c r="I148" s="51"/>
      <c r="J148" s="52"/>
      <c r="K148" s="53"/>
      <c r="L148" s="54"/>
      <c r="M148" s="55"/>
      <c r="N148" s="52"/>
      <c r="O148" s="52"/>
      <c r="P148" s="52"/>
      <c r="Q148" s="53"/>
    </row>
    <row r="149" spans="1:17" x14ac:dyDescent="0.35">
      <c r="A149" s="37">
        <v>45803</v>
      </c>
      <c r="B149" s="38" t="s">
        <v>68</v>
      </c>
      <c r="C149" s="39">
        <v>22</v>
      </c>
      <c r="D149" s="71"/>
      <c r="E149" s="71"/>
      <c r="F149" s="71"/>
      <c r="G149" s="71"/>
      <c r="H149" s="71"/>
      <c r="I149" s="71"/>
      <c r="J149" s="67"/>
      <c r="K149" s="73"/>
      <c r="L149" s="74"/>
      <c r="M149" s="66"/>
      <c r="N149" s="67"/>
      <c r="O149" s="67"/>
      <c r="P149" s="67"/>
      <c r="Q149" s="68"/>
    </row>
    <row r="150" spans="1:17" x14ac:dyDescent="0.35">
      <c r="A150" s="37">
        <v>45804</v>
      </c>
      <c r="B150" s="38" t="s">
        <v>69</v>
      </c>
      <c r="C150" s="39">
        <v>22</v>
      </c>
      <c r="D150" s="71"/>
      <c r="E150" s="71"/>
      <c r="F150" s="71"/>
      <c r="G150" s="71"/>
      <c r="H150" s="71"/>
      <c r="I150" s="71"/>
      <c r="J150" s="67"/>
      <c r="K150" s="73"/>
      <c r="L150" s="74"/>
      <c r="M150" s="66"/>
      <c r="N150" s="67"/>
      <c r="O150" s="67"/>
      <c r="P150" s="67"/>
      <c r="Q150" s="68"/>
    </row>
    <row r="151" spans="1:17" x14ac:dyDescent="0.35">
      <c r="A151" s="37">
        <v>45805</v>
      </c>
      <c r="B151" s="38" t="s">
        <v>63</v>
      </c>
      <c r="C151" s="39">
        <v>22</v>
      </c>
      <c r="D151" s="71"/>
      <c r="E151" s="71"/>
      <c r="F151" s="71"/>
      <c r="G151" s="71"/>
      <c r="H151" s="71"/>
      <c r="I151" s="71"/>
      <c r="J151" s="67"/>
      <c r="K151" s="73"/>
      <c r="L151" s="74"/>
      <c r="M151" s="66"/>
      <c r="N151" s="67"/>
      <c r="O151" s="67"/>
      <c r="P151" s="67"/>
      <c r="Q151" s="68"/>
    </row>
    <row r="152" spans="1:17" ht="180" x14ac:dyDescent="0.35">
      <c r="A152" s="76">
        <v>45806</v>
      </c>
      <c r="B152" s="77" t="s">
        <v>64</v>
      </c>
      <c r="C152" s="47">
        <v>22</v>
      </c>
      <c r="D152" s="47" t="s">
        <v>107</v>
      </c>
      <c r="E152" s="47" t="s">
        <v>107</v>
      </c>
      <c r="F152" s="47" t="s">
        <v>107</v>
      </c>
      <c r="G152" s="47" t="s">
        <v>107</v>
      </c>
      <c r="H152" s="47" t="s">
        <v>107</v>
      </c>
      <c r="I152" s="47" t="s">
        <v>107</v>
      </c>
      <c r="J152" s="47" t="s">
        <v>107</v>
      </c>
      <c r="K152" s="47" t="s">
        <v>107</v>
      </c>
      <c r="L152" s="54" t="s">
        <v>107</v>
      </c>
      <c r="M152" s="47" t="s">
        <v>107</v>
      </c>
      <c r="N152" s="47" t="s">
        <v>107</v>
      </c>
      <c r="O152" s="47" t="s">
        <v>107</v>
      </c>
      <c r="P152" s="47" t="s">
        <v>107</v>
      </c>
      <c r="Q152" s="47" t="s">
        <v>107</v>
      </c>
    </row>
    <row r="153" spans="1:17" x14ac:dyDescent="0.35">
      <c r="A153" s="37">
        <v>45807</v>
      </c>
      <c r="B153" s="38" t="s">
        <v>65</v>
      </c>
      <c r="C153" s="39">
        <v>22</v>
      </c>
      <c r="D153" s="71"/>
      <c r="E153" s="71"/>
      <c r="F153" s="71"/>
      <c r="G153" s="71"/>
      <c r="H153" s="71"/>
      <c r="I153" s="71"/>
      <c r="J153" s="67"/>
      <c r="K153" s="73"/>
      <c r="L153" s="74"/>
      <c r="M153" s="66"/>
      <c r="N153" s="67"/>
      <c r="O153" s="67"/>
      <c r="P153" s="67"/>
      <c r="Q153" s="68"/>
    </row>
    <row r="154" spans="1:17" x14ac:dyDescent="0.35">
      <c r="A154" s="45">
        <v>45808</v>
      </c>
      <c r="B154" s="46" t="s">
        <v>66</v>
      </c>
      <c r="C154" s="51"/>
      <c r="D154" s="51"/>
      <c r="E154" s="51"/>
      <c r="F154" s="51"/>
      <c r="G154" s="51"/>
      <c r="H154" s="51"/>
      <c r="I154" s="51"/>
      <c r="J154" s="52"/>
      <c r="K154" s="53"/>
      <c r="L154" s="54"/>
      <c r="M154" s="55"/>
      <c r="N154" s="52"/>
      <c r="O154" s="52"/>
      <c r="P154" s="52"/>
      <c r="Q154" s="53"/>
    </row>
    <row r="155" spans="1:17" x14ac:dyDescent="0.35">
      <c r="A155" s="45">
        <v>45809</v>
      </c>
      <c r="B155" s="46" t="s">
        <v>67</v>
      </c>
      <c r="C155" s="51"/>
      <c r="D155" s="51"/>
      <c r="E155" s="51"/>
      <c r="F155" s="51"/>
      <c r="G155" s="51"/>
      <c r="H155" s="51"/>
      <c r="I155" s="51"/>
      <c r="J155" s="52"/>
      <c r="K155" s="53"/>
      <c r="L155" s="54"/>
      <c r="M155" s="55"/>
      <c r="N155" s="52"/>
      <c r="O155" s="52"/>
      <c r="P155" s="52"/>
      <c r="Q155" s="53"/>
    </row>
    <row r="156" spans="1:17" x14ac:dyDescent="0.35">
      <c r="A156" s="37">
        <v>45810</v>
      </c>
      <c r="B156" s="38" t="s">
        <v>68</v>
      </c>
      <c r="C156" s="38">
        <v>23</v>
      </c>
      <c r="D156" s="71"/>
      <c r="E156" s="71"/>
      <c r="F156" s="71"/>
      <c r="G156" s="71"/>
      <c r="H156" s="71"/>
      <c r="I156" s="71"/>
      <c r="J156" s="67"/>
      <c r="K156" s="73"/>
      <c r="L156" s="74"/>
      <c r="M156" s="66"/>
      <c r="N156" s="67"/>
      <c r="O156" s="67"/>
      <c r="P156" s="67"/>
      <c r="Q156" s="68"/>
    </row>
    <row r="157" spans="1:17" ht="50" x14ac:dyDescent="0.35">
      <c r="A157" s="37">
        <v>45811</v>
      </c>
      <c r="B157" s="38" t="s">
        <v>69</v>
      </c>
      <c r="C157" s="39">
        <v>23</v>
      </c>
      <c r="D157" s="391" t="s">
        <v>108</v>
      </c>
      <c r="E157" s="392"/>
      <c r="F157" s="393"/>
      <c r="G157" s="72" t="s">
        <v>109</v>
      </c>
      <c r="H157" s="71"/>
      <c r="I157" s="72" t="s">
        <v>110</v>
      </c>
      <c r="J157" s="118" t="s">
        <v>224</v>
      </c>
      <c r="K157" s="118" t="s">
        <v>225</v>
      </c>
      <c r="L157" s="74"/>
      <c r="M157" s="72" t="s">
        <v>111</v>
      </c>
      <c r="N157" s="72" t="s">
        <v>109</v>
      </c>
      <c r="O157" s="72" t="s">
        <v>110</v>
      </c>
      <c r="P157" s="67"/>
      <c r="Q157" s="68"/>
    </row>
    <row r="158" spans="1:17" ht="50" x14ac:dyDescent="0.35">
      <c r="A158" s="37">
        <v>45812</v>
      </c>
      <c r="B158" s="38" t="s">
        <v>63</v>
      </c>
      <c r="C158" s="39">
        <v>23</v>
      </c>
      <c r="D158" s="391" t="s">
        <v>108</v>
      </c>
      <c r="E158" s="392"/>
      <c r="F158" s="393"/>
      <c r="G158" s="72" t="s">
        <v>109</v>
      </c>
      <c r="H158" s="71"/>
      <c r="I158" s="72" t="s">
        <v>110</v>
      </c>
      <c r="J158" s="118" t="s">
        <v>224</v>
      </c>
      <c r="K158" s="118" t="s">
        <v>225</v>
      </c>
      <c r="L158" s="74"/>
      <c r="M158" s="72" t="s">
        <v>111</v>
      </c>
      <c r="N158" s="72" t="s">
        <v>109</v>
      </c>
      <c r="O158" s="72" t="s">
        <v>110</v>
      </c>
      <c r="P158" s="67"/>
      <c r="Q158" s="68"/>
    </row>
    <row r="159" spans="1:17" ht="28.25" customHeight="1" x14ac:dyDescent="0.35">
      <c r="A159" s="37">
        <v>45813</v>
      </c>
      <c r="B159" s="38" t="s">
        <v>64</v>
      </c>
      <c r="C159" s="39">
        <v>23</v>
      </c>
      <c r="D159" s="391" t="s">
        <v>108</v>
      </c>
      <c r="E159" s="392"/>
      <c r="F159" s="393"/>
      <c r="G159" s="71"/>
      <c r="H159" s="71"/>
      <c r="I159" s="71"/>
      <c r="J159" s="71"/>
      <c r="K159" s="73"/>
      <c r="L159" s="74"/>
      <c r="M159" s="72" t="s">
        <v>111</v>
      </c>
      <c r="N159" s="67"/>
      <c r="O159" s="67"/>
      <c r="P159" s="67"/>
      <c r="Q159" s="68"/>
    </row>
    <row r="160" spans="1:17" ht="28.25" customHeight="1" x14ac:dyDescent="0.35">
      <c r="A160" s="37">
        <v>45814</v>
      </c>
      <c r="B160" s="38" t="s">
        <v>65</v>
      </c>
      <c r="C160" s="39">
        <v>23</v>
      </c>
      <c r="D160" s="391" t="s">
        <v>108</v>
      </c>
      <c r="E160" s="392"/>
      <c r="F160" s="393"/>
      <c r="G160" s="71"/>
      <c r="H160" s="71"/>
      <c r="I160" s="71"/>
      <c r="J160" s="71"/>
      <c r="K160" s="73"/>
      <c r="L160" s="74"/>
      <c r="M160" s="72" t="s">
        <v>111</v>
      </c>
      <c r="N160" s="67"/>
      <c r="O160" s="67"/>
      <c r="P160" s="67"/>
      <c r="Q160" s="68"/>
    </row>
    <row r="161" spans="1:17" x14ac:dyDescent="0.35">
      <c r="A161" s="45">
        <v>45815</v>
      </c>
      <c r="B161" s="46" t="s">
        <v>66</v>
      </c>
      <c r="C161" s="51"/>
      <c r="D161" s="51"/>
      <c r="E161" s="51"/>
      <c r="F161" s="51"/>
      <c r="G161" s="51"/>
      <c r="H161" s="51"/>
      <c r="I161" s="51"/>
      <c r="J161" s="52"/>
      <c r="K161" s="53"/>
      <c r="L161" s="54"/>
      <c r="M161" s="55"/>
      <c r="N161" s="52"/>
      <c r="O161" s="52"/>
      <c r="P161" s="52"/>
      <c r="Q161" s="53"/>
    </row>
    <row r="162" spans="1:17" x14ac:dyDescent="0.35">
      <c r="A162" s="45">
        <v>45816</v>
      </c>
      <c r="B162" s="46" t="s">
        <v>67</v>
      </c>
      <c r="C162" s="51"/>
      <c r="D162" s="52"/>
      <c r="E162" s="52"/>
      <c r="F162" s="52"/>
      <c r="G162" s="52"/>
      <c r="H162" s="52"/>
      <c r="I162" s="51"/>
      <c r="J162" s="52"/>
      <c r="K162" s="53"/>
      <c r="L162" s="54"/>
      <c r="M162" s="55"/>
      <c r="N162" s="52"/>
      <c r="O162" s="52"/>
      <c r="P162" s="52"/>
      <c r="Q162" s="53"/>
    </row>
    <row r="163" spans="1:17" ht="120" x14ac:dyDescent="0.35">
      <c r="A163" s="76">
        <v>45817</v>
      </c>
      <c r="B163" s="77" t="s">
        <v>68</v>
      </c>
      <c r="C163" s="47">
        <v>24</v>
      </c>
      <c r="D163" s="83" t="s">
        <v>112</v>
      </c>
      <c r="E163" s="83" t="s">
        <v>112</v>
      </c>
      <c r="F163" s="83" t="s">
        <v>112</v>
      </c>
      <c r="G163" s="83" t="s">
        <v>112</v>
      </c>
      <c r="H163" s="83" t="s">
        <v>112</v>
      </c>
      <c r="I163" s="83" t="s">
        <v>112</v>
      </c>
      <c r="J163" s="83" t="s">
        <v>112</v>
      </c>
      <c r="K163" s="83" t="s">
        <v>112</v>
      </c>
      <c r="L163" s="78" t="s">
        <v>112</v>
      </c>
      <c r="M163" s="83" t="s">
        <v>112</v>
      </c>
      <c r="N163" s="83" t="s">
        <v>112</v>
      </c>
      <c r="O163" s="83" t="s">
        <v>112</v>
      </c>
      <c r="P163" s="83" t="s">
        <v>112</v>
      </c>
      <c r="Q163" s="83" t="s">
        <v>112</v>
      </c>
    </row>
    <row r="164" spans="1:17" x14ac:dyDescent="0.35">
      <c r="A164" s="37">
        <v>45818</v>
      </c>
      <c r="B164" s="38" t="s">
        <v>69</v>
      </c>
      <c r="C164" s="39">
        <v>24</v>
      </c>
      <c r="D164" s="71"/>
      <c r="E164" s="71"/>
      <c r="F164" s="71"/>
      <c r="G164" s="71"/>
      <c r="H164" s="71"/>
      <c r="I164" s="71"/>
      <c r="J164" s="67"/>
      <c r="K164" s="73"/>
      <c r="L164" s="74"/>
      <c r="M164" s="66"/>
      <c r="N164" s="67"/>
      <c r="O164" s="67"/>
      <c r="P164" s="67"/>
      <c r="Q164" s="68"/>
    </row>
    <row r="165" spans="1:17" ht="37.5" x14ac:dyDescent="0.35">
      <c r="A165" s="37">
        <v>45819</v>
      </c>
      <c r="B165" s="38" t="s">
        <v>63</v>
      </c>
      <c r="C165" s="39">
        <v>24</v>
      </c>
      <c r="D165" s="391" t="s">
        <v>113</v>
      </c>
      <c r="E165" s="392"/>
      <c r="F165" s="393"/>
      <c r="G165" s="72" t="s">
        <v>114</v>
      </c>
      <c r="H165" s="71"/>
      <c r="I165" s="118" t="s">
        <v>226</v>
      </c>
      <c r="J165" s="67"/>
      <c r="K165" s="73"/>
      <c r="L165" s="74"/>
      <c r="M165" s="72" t="s">
        <v>113</v>
      </c>
      <c r="N165" s="72" t="s">
        <v>114</v>
      </c>
      <c r="O165" s="67"/>
      <c r="P165" s="67"/>
      <c r="Q165" s="68"/>
    </row>
    <row r="166" spans="1:17" ht="37.5" x14ac:dyDescent="0.35">
      <c r="A166" s="37">
        <v>45820</v>
      </c>
      <c r="B166" s="38" t="s">
        <v>64</v>
      </c>
      <c r="C166" s="39">
        <v>24</v>
      </c>
      <c r="D166" s="391" t="s">
        <v>113</v>
      </c>
      <c r="E166" s="392"/>
      <c r="F166" s="393"/>
      <c r="G166" s="72" t="s">
        <v>115</v>
      </c>
      <c r="H166" s="71"/>
      <c r="I166" s="118" t="s">
        <v>226</v>
      </c>
      <c r="J166" s="67"/>
      <c r="K166" s="73"/>
      <c r="L166" s="74"/>
      <c r="M166" s="72" t="s">
        <v>113</v>
      </c>
      <c r="N166" s="72" t="s">
        <v>115</v>
      </c>
      <c r="O166" s="67"/>
      <c r="P166" s="67"/>
      <c r="Q166" s="68"/>
    </row>
    <row r="167" spans="1:17" x14ac:dyDescent="0.35">
      <c r="A167" s="37">
        <v>45821</v>
      </c>
      <c r="B167" s="38" t="s">
        <v>65</v>
      </c>
      <c r="C167" s="39">
        <v>24</v>
      </c>
      <c r="D167" s="71"/>
      <c r="E167" s="71"/>
      <c r="F167" s="71"/>
      <c r="G167" s="71"/>
      <c r="H167" s="71"/>
      <c r="I167" s="71"/>
      <c r="J167" s="67"/>
      <c r="K167" s="73"/>
      <c r="L167" s="74"/>
      <c r="M167" s="66"/>
      <c r="N167" s="67"/>
      <c r="O167" s="67"/>
      <c r="P167" s="67"/>
      <c r="Q167" s="68"/>
    </row>
    <row r="168" spans="1:17" x14ac:dyDescent="0.35">
      <c r="A168" s="45">
        <v>45822</v>
      </c>
      <c r="B168" s="46" t="s">
        <v>66</v>
      </c>
      <c r="C168" s="51"/>
      <c r="D168" s="51"/>
      <c r="E168" s="51"/>
      <c r="F168" s="51"/>
      <c r="G168" s="51"/>
      <c r="H168" s="51"/>
      <c r="I168" s="51"/>
      <c r="J168" s="52"/>
      <c r="K168" s="53"/>
      <c r="L168" s="54"/>
      <c r="M168" s="55"/>
      <c r="N168" s="52"/>
      <c r="O168" s="52"/>
      <c r="P168" s="52"/>
      <c r="Q168" s="53"/>
    </row>
    <row r="169" spans="1:17" x14ac:dyDescent="0.35">
      <c r="A169" s="45">
        <v>45823</v>
      </c>
      <c r="B169" s="46" t="s">
        <v>67</v>
      </c>
      <c r="C169" s="51"/>
      <c r="D169" s="51"/>
      <c r="E169" s="51"/>
      <c r="F169" s="51"/>
      <c r="G169" s="51"/>
      <c r="H169" s="51"/>
      <c r="I169" s="51"/>
      <c r="J169" s="52"/>
      <c r="K169" s="53"/>
      <c r="L169" s="54"/>
      <c r="M169" s="55"/>
      <c r="N169" s="52"/>
      <c r="O169" s="52"/>
      <c r="P169" s="52"/>
      <c r="Q169" s="53"/>
    </row>
    <row r="170" spans="1:17" x14ac:dyDescent="0.35">
      <c r="A170" s="37">
        <v>45824</v>
      </c>
      <c r="B170" s="38" t="s">
        <v>68</v>
      </c>
      <c r="C170" s="39">
        <v>25</v>
      </c>
      <c r="D170" s="71"/>
      <c r="E170" s="71"/>
      <c r="F170" s="71"/>
      <c r="G170" s="71"/>
      <c r="H170" s="71"/>
      <c r="I170" s="71"/>
      <c r="J170" s="67"/>
      <c r="K170" s="73"/>
      <c r="L170" s="74"/>
      <c r="M170" s="66"/>
      <c r="N170" s="67"/>
      <c r="O170" s="67"/>
      <c r="P170" s="67"/>
      <c r="Q170" s="68"/>
    </row>
    <row r="171" spans="1:17" x14ac:dyDescent="0.35">
      <c r="A171" s="37">
        <v>45825</v>
      </c>
      <c r="B171" s="38" t="s">
        <v>69</v>
      </c>
      <c r="C171" s="39">
        <v>25</v>
      </c>
      <c r="D171" s="71"/>
      <c r="E171" s="71"/>
      <c r="F171" s="71"/>
      <c r="G171" s="71"/>
      <c r="H171" s="71"/>
      <c r="I171" s="71"/>
      <c r="J171" s="67"/>
      <c r="K171" s="73"/>
      <c r="L171" s="74"/>
      <c r="M171" s="66"/>
      <c r="N171" s="67"/>
      <c r="O171" s="67"/>
      <c r="P171" s="67"/>
      <c r="Q171" s="68"/>
    </row>
    <row r="172" spans="1:17" x14ac:dyDescent="0.35">
      <c r="A172" s="37">
        <v>45826</v>
      </c>
      <c r="B172" s="38" t="s">
        <v>63</v>
      </c>
      <c r="C172" s="39">
        <v>25</v>
      </c>
      <c r="D172" s="71"/>
      <c r="E172" s="71"/>
      <c r="F172" s="71"/>
      <c r="G172" s="71"/>
      <c r="H172" s="71"/>
      <c r="I172" s="71"/>
      <c r="J172" s="67"/>
      <c r="K172" s="73"/>
      <c r="L172" s="74"/>
      <c r="M172" s="66"/>
      <c r="N172" s="67"/>
      <c r="O172" s="67"/>
      <c r="P172" s="67"/>
      <c r="Q172" s="68"/>
    </row>
    <row r="173" spans="1:17" ht="120" x14ac:dyDescent="0.35">
      <c r="A173" s="76">
        <v>45827</v>
      </c>
      <c r="B173" s="77" t="s">
        <v>64</v>
      </c>
      <c r="C173" s="47">
        <v>25</v>
      </c>
      <c r="D173" s="83" t="s">
        <v>116</v>
      </c>
      <c r="E173" s="83" t="s">
        <v>116</v>
      </c>
      <c r="F173" s="83" t="s">
        <v>116</v>
      </c>
      <c r="G173" s="83" t="s">
        <v>116</v>
      </c>
      <c r="H173" s="83" t="s">
        <v>116</v>
      </c>
      <c r="I173" s="83" t="s">
        <v>116</v>
      </c>
      <c r="J173" s="83" t="s">
        <v>116</v>
      </c>
      <c r="K173" s="83" t="s">
        <v>116</v>
      </c>
      <c r="L173" s="54" t="s">
        <v>116</v>
      </c>
      <c r="M173" s="83" t="s">
        <v>116</v>
      </c>
      <c r="N173" s="83" t="s">
        <v>116</v>
      </c>
      <c r="O173" s="83" t="s">
        <v>116</v>
      </c>
      <c r="P173" s="83" t="s">
        <v>116</v>
      </c>
      <c r="Q173" s="83" t="s">
        <v>116</v>
      </c>
    </row>
    <row r="174" spans="1:17" x14ac:dyDescent="0.35">
      <c r="A174" s="37">
        <v>45828</v>
      </c>
      <c r="B174" s="38" t="s">
        <v>65</v>
      </c>
      <c r="C174" s="39">
        <v>25</v>
      </c>
      <c r="D174" s="71"/>
      <c r="E174" s="71"/>
      <c r="F174" s="71"/>
      <c r="G174" s="71"/>
      <c r="H174" s="71"/>
      <c r="I174" s="71"/>
      <c r="J174" s="67"/>
      <c r="K174" s="73"/>
      <c r="L174" s="74"/>
      <c r="M174" s="66"/>
      <c r="N174" s="67"/>
      <c r="O174" s="67"/>
      <c r="P174" s="67"/>
      <c r="Q174" s="68"/>
    </row>
    <row r="175" spans="1:17" x14ac:dyDescent="0.35">
      <c r="A175" s="45">
        <v>45829</v>
      </c>
      <c r="B175" s="46" t="s">
        <v>66</v>
      </c>
      <c r="C175" s="51"/>
      <c r="D175" s="51"/>
      <c r="E175" s="51"/>
      <c r="F175" s="51"/>
      <c r="G175" s="51"/>
      <c r="H175" s="51"/>
      <c r="I175" s="51"/>
      <c r="J175" s="52"/>
      <c r="K175" s="53"/>
      <c r="L175" s="54"/>
      <c r="M175" s="55"/>
      <c r="N175" s="52"/>
      <c r="O175" s="52"/>
      <c r="P175" s="52"/>
      <c r="Q175" s="53"/>
    </row>
    <row r="176" spans="1:17" x14ac:dyDescent="0.35">
      <c r="A176" s="45">
        <v>45830</v>
      </c>
      <c r="B176" s="46" t="s">
        <v>67</v>
      </c>
      <c r="C176" s="51"/>
      <c r="D176" s="51"/>
      <c r="E176" s="51"/>
      <c r="F176" s="51"/>
      <c r="G176" s="51"/>
      <c r="H176" s="51"/>
      <c r="I176" s="51"/>
      <c r="J176" s="52"/>
      <c r="K176" s="53"/>
      <c r="L176" s="54"/>
      <c r="M176" s="55"/>
      <c r="N176" s="52"/>
      <c r="O176" s="52"/>
      <c r="P176" s="52"/>
      <c r="Q176" s="53"/>
    </row>
    <row r="177" spans="1:17" x14ac:dyDescent="0.35">
      <c r="A177" s="37">
        <v>45831</v>
      </c>
      <c r="B177" s="38" t="s">
        <v>68</v>
      </c>
      <c r="C177" s="39">
        <v>26</v>
      </c>
      <c r="D177" s="71"/>
      <c r="E177" s="71"/>
      <c r="F177" s="71"/>
      <c r="G177" s="71"/>
      <c r="H177" s="71"/>
      <c r="I177" s="71"/>
      <c r="J177" s="67"/>
      <c r="K177" s="73"/>
      <c r="L177" s="74"/>
      <c r="M177" s="66"/>
      <c r="N177" s="67"/>
      <c r="O177" s="67"/>
      <c r="P177" s="67"/>
      <c r="Q177" s="68"/>
    </row>
    <row r="178" spans="1:17" ht="75" x14ac:dyDescent="0.35">
      <c r="A178" s="37">
        <v>45832</v>
      </c>
      <c r="B178" s="38" t="s">
        <v>69</v>
      </c>
      <c r="C178" s="39">
        <v>26</v>
      </c>
      <c r="D178" s="391" t="s">
        <v>106</v>
      </c>
      <c r="E178" s="392"/>
      <c r="F178" s="393"/>
      <c r="G178" s="72" t="s">
        <v>227</v>
      </c>
      <c r="H178" s="67"/>
      <c r="I178" s="72" t="s">
        <v>117</v>
      </c>
      <c r="J178" s="118" t="s">
        <v>228</v>
      </c>
      <c r="K178" s="118" t="s">
        <v>229</v>
      </c>
      <c r="L178" s="74"/>
      <c r="M178" s="72" t="s">
        <v>106</v>
      </c>
      <c r="N178" s="72" t="s">
        <v>117</v>
      </c>
      <c r="O178" s="72" t="s">
        <v>118</v>
      </c>
      <c r="P178" s="67"/>
      <c r="Q178" s="68"/>
    </row>
    <row r="179" spans="1:17" ht="75" x14ac:dyDescent="0.35">
      <c r="A179" s="37">
        <v>45833</v>
      </c>
      <c r="B179" s="38" t="s">
        <v>63</v>
      </c>
      <c r="C179" s="39">
        <v>26</v>
      </c>
      <c r="D179" s="391" t="s">
        <v>106</v>
      </c>
      <c r="E179" s="392"/>
      <c r="F179" s="393"/>
      <c r="G179" s="72" t="s">
        <v>227</v>
      </c>
      <c r="H179" s="67"/>
      <c r="I179" s="72" t="s">
        <v>117</v>
      </c>
      <c r="J179" s="118" t="s">
        <v>228</v>
      </c>
      <c r="K179" s="118" t="s">
        <v>229</v>
      </c>
      <c r="L179" s="74"/>
      <c r="M179" s="72" t="s">
        <v>106</v>
      </c>
      <c r="N179" s="72" t="s">
        <v>117</v>
      </c>
      <c r="O179" s="72" t="s">
        <v>118</v>
      </c>
      <c r="P179" s="67"/>
      <c r="Q179" s="68"/>
    </row>
    <row r="180" spans="1:17" x14ac:dyDescent="0.35">
      <c r="A180" s="37">
        <v>45834</v>
      </c>
      <c r="B180" s="38" t="s">
        <v>64</v>
      </c>
      <c r="C180" s="39">
        <v>26</v>
      </c>
      <c r="D180" s="71"/>
      <c r="E180" s="71"/>
      <c r="F180" s="71"/>
      <c r="G180" s="71"/>
      <c r="H180" s="71"/>
      <c r="I180" s="71"/>
      <c r="J180" s="67"/>
      <c r="K180" s="73"/>
      <c r="L180" s="74"/>
      <c r="M180" s="66"/>
      <c r="N180" s="67"/>
      <c r="O180" s="67"/>
      <c r="P180" s="67"/>
      <c r="Q180" s="68"/>
    </row>
    <row r="181" spans="1:17" x14ac:dyDescent="0.35">
      <c r="A181" s="37">
        <v>45835</v>
      </c>
      <c r="B181" s="38" t="s">
        <v>65</v>
      </c>
      <c r="C181" s="39">
        <v>26</v>
      </c>
      <c r="D181" s="71"/>
      <c r="E181" s="71"/>
      <c r="F181" s="71"/>
      <c r="G181" s="71"/>
      <c r="H181" s="71"/>
      <c r="I181" s="71"/>
      <c r="J181" s="67"/>
      <c r="K181" s="73"/>
      <c r="L181" s="74"/>
      <c r="M181" s="66"/>
      <c r="N181" s="67"/>
      <c r="O181" s="67"/>
      <c r="P181" s="67"/>
      <c r="Q181" s="68"/>
    </row>
    <row r="182" spans="1:17" x14ac:dyDescent="0.35">
      <c r="A182" s="45">
        <v>45836</v>
      </c>
      <c r="B182" s="46" t="s">
        <v>66</v>
      </c>
      <c r="C182" s="51"/>
      <c r="D182" s="51"/>
      <c r="E182" s="51"/>
      <c r="F182" s="51"/>
      <c r="G182" s="51"/>
      <c r="H182" s="51"/>
      <c r="I182" s="51"/>
      <c r="J182" s="52"/>
      <c r="K182" s="53"/>
      <c r="L182" s="54"/>
      <c r="M182" s="55"/>
      <c r="N182" s="52"/>
      <c r="O182" s="52"/>
      <c r="P182" s="52"/>
      <c r="Q182" s="53"/>
    </row>
    <row r="183" spans="1:17" x14ac:dyDescent="0.35">
      <c r="A183" s="45">
        <v>45837</v>
      </c>
      <c r="B183" s="46" t="s">
        <v>67</v>
      </c>
      <c r="C183" s="51"/>
      <c r="D183" s="51"/>
      <c r="E183" s="51"/>
      <c r="F183" s="51"/>
      <c r="G183" s="51"/>
      <c r="H183" s="51"/>
      <c r="I183" s="51"/>
      <c r="J183" s="52"/>
      <c r="K183" s="53"/>
      <c r="L183" s="54"/>
      <c r="M183" s="55"/>
      <c r="N183" s="52"/>
      <c r="O183" s="52"/>
      <c r="P183" s="52"/>
      <c r="Q183" s="53"/>
    </row>
    <row r="184" spans="1:17" x14ac:dyDescent="0.35">
      <c r="A184" s="37">
        <v>45838</v>
      </c>
      <c r="B184" s="38" t="s">
        <v>68</v>
      </c>
      <c r="C184" s="39">
        <v>27</v>
      </c>
      <c r="D184" s="71"/>
      <c r="E184" s="71"/>
      <c r="F184" s="71"/>
      <c r="G184" s="71"/>
      <c r="H184" s="71"/>
      <c r="I184" s="71"/>
      <c r="J184" s="67"/>
      <c r="K184" s="73"/>
      <c r="L184" s="74"/>
      <c r="M184" s="66"/>
      <c r="N184" s="67"/>
      <c r="O184" s="67"/>
      <c r="P184" s="67"/>
      <c r="Q184" s="68"/>
    </row>
    <row r="185" spans="1:17" ht="25" x14ac:dyDescent="0.35">
      <c r="A185" s="37">
        <v>45839</v>
      </c>
      <c r="B185" s="38" t="s">
        <v>69</v>
      </c>
      <c r="C185" s="39">
        <v>27</v>
      </c>
      <c r="D185" s="391" t="s">
        <v>76</v>
      </c>
      <c r="E185" s="392"/>
      <c r="F185" s="393"/>
      <c r="G185" s="71"/>
      <c r="H185" s="71"/>
      <c r="I185" s="71"/>
      <c r="J185" s="67"/>
      <c r="K185" s="73"/>
      <c r="L185" s="74"/>
      <c r="M185" s="72" t="s">
        <v>76</v>
      </c>
      <c r="N185" s="67"/>
      <c r="O185" s="67"/>
      <c r="P185" s="67"/>
      <c r="Q185" s="68"/>
    </row>
    <row r="186" spans="1:17" ht="25" x14ac:dyDescent="0.35">
      <c r="A186" s="37">
        <v>45840</v>
      </c>
      <c r="B186" s="38" t="s">
        <v>63</v>
      </c>
      <c r="C186" s="39">
        <v>27</v>
      </c>
      <c r="D186" s="391" t="s">
        <v>76</v>
      </c>
      <c r="E186" s="392"/>
      <c r="F186" s="393"/>
      <c r="G186" s="71"/>
      <c r="H186" s="71"/>
      <c r="I186" s="71"/>
      <c r="J186" s="67"/>
      <c r="K186" s="73"/>
      <c r="L186" s="74"/>
      <c r="M186" s="72" t="s">
        <v>76</v>
      </c>
      <c r="N186" s="67"/>
      <c r="O186" s="67"/>
      <c r="P186" s="67"/>
      <c r="Q186" s="68"/>
    </row>
    <row r="187" spans="1:17" x14ac:dyDescent="0.35">
      <c r="A187" s="37">
        <v>45841</v>
      </c>
      <c r="B187" s="38" t="s">
        <v>64</v>
      </c>
      <c r="C187" s="39">
        <v>27</v>
      </c>
      <c r="D187" s="71"/>
      <c r="E187" s="71"/>
      <c r="F187" s="71"/>
      <c r="G187" s="71"/>
      <c r="H187" s="71"/>
      <c r="I187" s="71"/>
      <c r="J187" s="67"/>
      <c r="K187" s="73"/>
      <c r="L187" s="74"/>
      <c r="M187" s="66"/>
      <c r="N187" s="67"/>
      <c r="O187" s="67"/>
      <c r="P187" s="67"/>
      <c r="Q187" s="68"/>
    </row>
    <row r="188" spans="1:17" x14ac:dyDescent="0.35">
      <c r="A188" s="37">
        <v>45842</v>
      </c>
      <c r="B188" s="38" t="s">
        <v>65</v>
      </c>
      <c r="C188" s="39">
        <v>27</v>
      </c>
      <c r="D188" s="71"/>
      <c r="E188" s="71"/>
      <c r="F188" s="71"/>
      <c r="G188" s="71"/>
      <c r="H188" s="71"/>
      <c r="I188" s="71"/>
      <c r="J188" s="67"/>
      <c r="K188" s="73"/>
      <c r="L188" s="74"/>
      <c r="M188" s="66"/>
      <c r="N188" s="67"/>
      <c r="O188" s="67"/>
      <c r="P188" s="67"/>
      <c r="Q188" s="68"/>
    </row>
    <row r="189" spans="1:17" x14ac:dyDescent="0.35">
      <c r="A189" s="45">
        <v>45843</v>
      </c>
      <c r="B189" s="46" t="s">
        <v>66</v>
      </c>
      <c r="C189" s="51"/>
      <c r="D189" s="51"/>
      <c r="E189" s="51"/>
      <c r="F189" s="51"/>
      <c r="G189" s="51"/>
      <c r="H189" s="51"/>
      <c r="I189" s="51"/>
      <c r="J189" s="52"/>
      <c r="K189" s="53"/>
      <c r="L189" s="54"/>
      <c r="M189" s="55"/>
      <c r="N189" s="52"/>
      <c r="O189" s="52"/>
      <c r="P189" s="52"/>
      <c r="Q189" s="53"/>
    </row>
    <row r="190" spans="1:17" x14ac:dyDescent="0.35">
      <c r="A190" s="45">
        <v>45844</v>
      </c>
      <c r="B190" s="46" t="s">
        <v>67</v>
      </c>
      <c r="C190" s="51"/>
      <c r="D190" s="51"/>
      <c r="E190" s="51"/>
      <c r="F190" s="51"/>
      <c r="G190" s="51"/>
      <c r="H190" s="51"/>
      <c r="I190" s="51"/>
      <c r="J190" s="52"/>
      <c r="K190" s="53"/>
      <c r="L190" s="54"/>
      <c r="M190" s="55"/>
      <c r="N190" s="52"/>
      <c r="O190" s="52"/>
      <c r="P190" s="52"/>
      <c r="Q190" s="53"/>
    </row>
    <row r="191" spans="1:17" x14ac:dyDescent="0.35">
      <c r="A191" s="37">
        <v>45845</v>
      </c>
      <c r="B191" s="38" t="s">
        <v>68</v>
      </c>
      <c r="C191" s="39">
        <v>28</v>
      </c>
      <c r="D191" s="71"/>
      <c r="E191" s="71"/>
      <c r="F191" s="71"/>
      <c r="G191" s="71"/>
      <c r="H191" s="71"/>
      <c r="I191" s="71"/>
      <c r="J191" s="67"/>
      <c r="K191" s="73"/>
      <c r="L191" s="74"/>
      <c r="M191" s="66"/>
      <c r="N191" s="67"/>
      <c r="O191" s="67"/>
      <c r="P191" s="67"/>
      <c r="Q191" s="68"/>
    </row>
    <row r="192" spans="1:17" x14ac:dyDescent="0.35">
      <c r="A192" s="37">
        <v>45846</v>
      </c>
      <c r="B192" s="38" t="s">
        <v>69</v>
      </c>
      <c r="C192" s="39">
        <v>28</v>
      </c>
      <c r="D192" s="71"/>
      <c r="E192" s="71"/>
      <c r="F192" s="71"/>
      <c r="G192" s="71"/>
      <c r="H192" s="71"/>
      <c r="I192" s="71"/>
      <c r="J192" s="67"/>
      <c r="K192" s="73"/>
      <c r="L192" s="74"/>
      <c r="M192" s="66"/>
      <c r="N192" s="67"/>
      <c r="O192" s="67"/>
      <c r="P192" s="67"/>
      <c r="Q192" s="68"/>
    </row>
    <row r="193" spans="1:17" ht="25" x14ac:dyDescent="0.35">
      <c r="A193" s="37">
        <v>45847</v>
      </c>
      <c r="B193" s="38" t="s">
        <v>63</v>
      </c>
      <c r="C193" s="39">
        <v>28</v>
      </c>
      <c r="D193" s="391" t="s">
        <v>86</v>
      </c>
      <c r="E193" s="392"/>
      <c r="F193" s="393"/>
      <c r="G193" s="71"/>
      <c r="H193" s="71"/>
      <c r="I193" s="71"/>
      <c r="J193" s="67"/>
      <c r="K193" s="73"/>
      <c r="L193" s="74"/>
      <c r="M193" s="72" t="s">
        <v>86</v>
      </c>
      <c r="N193" s="67"/>
      <c r="O193" s="67"/>
      <c r="P193" s="67"/>
      <c r="Q193" s="68"/>
    </row>
    <row r="194" spans="1:17" ht="25" x14ac:dyDescent="0.35">
      <c r="A194" s="37">
        <v>45848</v>
      </c>
      <c r="B194" s="38" t="s">
        <v>64</v>
      </c>
      <c r="C194" s="39">
        <v>28</v>
      </c>
      <c r="D194" s="391" t="s">
        <v>86</v>
      </c>
      <c r="E194" s="392"/>
      <c r="F194" s="393"/>
      <c r="G194" s="71"/>
      <c r="H194" s="71"/>
      <c r="I194" s="71"/>
      <c r="J194" s="67"/>
      <c r="K194" s="73"/>
      <c r="L194" s="74"/>
      <c r="M194" s="72" t="s">
        <v>86</v>
      </c>
      <c r="N194" s="67"/>
      <c r="O194" s="67"/>
      <c r="P194" s="67"/>
      <c r="Q194" s="68"/>
    </row>
    <row r="195" spans="1:17" x14ac:dyDescent="0.35">
      <c r="A195" s="37">
        <v>45849</v>
      </c>
      <c r="B195" s="38" t="s">
        <v>65</v>
      </c>
      <c r="C195" s="39">
        <v>28</v>
      </c>
      <c r="D195" s="71"/>
      <c r="E195" s="71"/>
      <c r="F195" s="71"/>
      <c r="G195" s="71"/>
      <c r="H195" s="71"/>
      <c r="I195" s="71"/>
      <c r="J195" s="67"/>
      <c r="K195" s="73"/>
      <c r="L195" s="74"/>
      <c r="M195" s="66"/>
      <c r="N195" s="67"/>
      <c r="O195" s="67"/>
      <c r="P195" s="67"/>
      <c r="Q195" s="84" t="s">
        <v>119</v>
      </c>
    </row>
    <row r="196" spans="1:17" x14ac:dyDescent="0.35">
      <c r="A196" s="45">
        <v>45850</v>
      </c>
      <c r="B196" s="46" t="s">
        <v>66</v>
      </c>
      <c r="C196" s="51"/>
      <c r="D196" s="51"/>
      <c r="E196" s="51"/>
      <c r="F196" s="51"/>
      <c r="G196" s="51"/>
      <c r="H196" s="51"/>
      <c r="I196" s="51"/>
      <c r="J196" s="52"/>
      <c r="K196" s="53"/>
      <c r="L196" s="54"/>
      <c r="M196" s="55"/>
      <c r="N196" s="52"/>
      <c r="O196" s="52"/>
      <c r="P196" s="52"/>
      <c r="Q196" s="53"/>
    </row>
    <row r="197" spans="1:17" x14ac:dyDescent="0.35">
      <c r="A197" s="45">
        <v>45851</v>
      </c>
      <c r="B197" s="46" t="s">
        <v>67</v>
      </c>
      <c r="C197" s="51"/>
      <c r="D197" s="51"/>
      <c r="E197" s="51"/>
      <c r="F197" s="51"/>
      <c r="G197" s="51"/>
      <c r="H197" s="51"/>
      <c r="I197" s="51"/>
      <c r="J197" s="52"/>
      <c r="K197" s="53"/>
      <c r="L197" s="54"/>
      <c r="M197" s="55"/>
      <c r="N197" s="52"/>
      <c r="O197" s="52"/>
      <c r="P197" s="52"/>
      <c r="Q197" s="53"/>
    </row>
    <row r="198" spans="1:17" ht="62.5" x14ac:dyDescent="0.35">
      <c r="A198" s="37">
        <v>45852</v>
      </c>
      <c r="B198" s="38" t="s">
        <v>68</v>
      </c>
      <c r="C198" s="39">
        <v>29</v>
      </c>
      <c r="D198" s="391" t="s">
        <v>120</v>
      </c>
      <c r="E198" s="392"/>
      <c r="F198" s="393"/>
      <c r="G198" s="313" t="s">
        <v>121</v>
      </c>
      <c r="H198" s="39"/>
      <c r="I198" s="39"/>
      <c r="J198" s="121" t="s">
        <v>230</v>
      </c>
      <c r="K198" s="121" t="s">
        <v>231</v>
      </c>
      <c r="L198" s="86"/>
      <c r="M198" s="87"/>
      <c r="N198" s="313" t="s">
        <v>122</v>
      </c>
      <c r="O198" s="313" t="s">
        <v>121</v>
      </c>
      <c r="P198" s="85"/>
      <c r="Q198" s="60"/>
    </row>
    <row r="199" spans="1:17" ht="62.5" x14ac:dyDescent="0.35">
      <c r="A199" s="37">
        <v>45853</v>
      </c>
      <c r="B199" s="38" t="s">
        <v>69</v>
      </c>
      <c r="C199" s="39">
        <v>29</v>
      </c>
      <c r="D199" s="391" t="s">
        <v>121</v>
      </c>
      <c r="E199" s="392"/>
      <c r="F199" s="393"/>
      <c r="G199" s="313" t="s">
        <v>121</v>
      </c>
      <c r="H199" s="39"/>
      <c r="I199" s="313" t="s">
        <v>123</v>
      </c>
      <c r="J199" s="121" t="s">
        <v>230</v>
      </c>
      <c r="K199" s="121" t="s">
        <v>231</v>
      </c>
      <c r="L199" s="86"/>
      <c r="M199" s="72" t="s">
        <v>123</v>
      </c>
      <c r="N199" s="313" t="s">
        <v>122</v>
      </c>
      <c r="O199" s="313" t="s">
        <v>121</v>
      </c>
      <c r="P199" s="85"/>
      <c r="Q199" s="60"/>
    </row>
    <row r="200" spans="1:17" ht="62.5" x14ac:dyDescent="0.35">
      <c r="A200" s="37">
        <v>45854</v>
      </c>
      <c r="B200" s="38" t="s">
        <v>63</v>
      </c>
      <c r="C200" s="39">
        <v>29</v>
      </c>
      <c r="D200" s="391" t="s">
        <v>124</v>
      </c>
      <c r="E200" s="392"/>
      <c r="F200" s="393"/>
      <c r="G200" s="313" t="s">
        <v>121</v>
      </c>
      <c r="H200" s="39"/>
      <c r="I200" s="313" t="s">
        <v>123</v>
      </c>
      <c r="J200" s="121" t="s">
        <v>230</v>
      </c>
      <c r="K200" s="121" t="s">
        <v>231</v>
      </c>
      <c r="L200" s="86"/>
      <c r="M200" s="72" t="s">
        <v>123</v>
      </c>
      <c r="N200" s="313" t="s">
        <v>122</v>
      </c>
      <c r="O200" s="313" t="s">
        <v>121</v>
      </c>
      <c r="P200" s="85"/>
      <c r="Q200" s="60"/>
    </row>
    <row r="201" spans="1:17" ht="62.5" x14ac:dyDescent="0.35">
      <c r="A201" s="37">
        <v>45855</v>
      </c>
      <c r="B201" s="38" t="s">
        <v>64</v>
      </c>
      <c r="C201" s="39">
        <v>29</v>
      </c>
      <c r="D201" s="391" t="s">
        <v>125</v>
      </c>
      <c r="E201" s="392"/>
      <c r="F201" s="393"/>
      <c r="G201" s="313" t="s">
        <v>121</v>
      </c>
      <c r="H201" s="39"/>
      <c r="I201" s="39"/>
      <c r="J201" s="121" t="s">
        <v>230</v>
      </c>
      <c r="K201" s="121" t="s">
        <v>231</v>
      </c>
      <c r="L201" s="86"/>
      <c r="M201" s="87"/>
      <c r="N201" s="313" t="s">
        <v>122</v>
      </c>
      <c r="O201" s="313" t="s">
        <v>121</v>
      </c>
      <c r="P201" s="85"/>
      <c r="Q201" s="60"/>
    </row>
    <row r="202" spans="1:17" ht="62.5" x14ac:dyDescent="0.35">
      <c r="A202" s="37">
        <v>45856</v>
      </c>
      <c r="B202" s="38" t="s">
        <v>65</v>
      </c>
      <c r="C202" s="39">
        <v>29</v>
      </c>
      <c r="D202" s="391" t="s">
        <v>126</v>
      </c>
      <c r="E202" s="392"/>
      <c r="F202" s="393"/>
      <c r="G202" s="313" t="s">
        <v>121</v>
      </c>
      <c r="H202" s="39"/>
      <c r="I202" s="39"/>
      <c r="J202" s="121" t="s">
        <v>230</v>
      </c>
      <c r="K202" s="121" t="s">
        <v>231</v>
      </c>
      <c r="L202" s="86"/>
      <c r="M202" s="87"/>
      <c r="N202" s="313" t="s">
        <v>122</v>
      </c>
      <c r="O202" s="313" t="s">
        <v>121</v>
      </c>
      <c r="P202" s="85"/>
      <c r="Q202" s="60"/>
    </row>
    <row r="203" spans="1:17" x14ac:dyDescent="0.35">
      <c r="A203" s="45">
        <v>45857</v>
      </c>
      <c r="B203" s="46" t="s">
        <v>66</v>
      </c>
      <c r="C203" s="51"/>
      <c r="D203" s="51"/>
      <c r="E203" s="51"/>
      <c r="F203" s="51"/>
      <c r="G203" s="51"/>
      <c r="H203" s="51"/>
      <c r="I203" s="51"/>
      <c r="J203" s="52"/>
      <c r="K203" s="53"/>
      <c r="L203" s="54"/>
      <c r="M203" s="55"/>
      <c r="N203" s="52"/>
      <c r="O203" s="52"/>
      <c r="P203" s="52"/>
      <c r="Q203" s="53"/>
    </row>
    <row r="204" spans="1:17" x14ac:dyDescent="0.35">
      <c r="A204" s="45">
        <v>45858</v>
      </c>
      <c r="B204" s="46" t="s">
        <v>67</v>
      </c>
      <c r="C204" s="51"/>
      <c r="D204" s="51"/>
      <c r="E204" s="51"/>
      <c r="F204" s="51"/>
      <c r="G204" s="51"/>
      <c r="H204" s="51"/>
      <c r="I204" s="51"/>
      <c r="J204" s="52"/>
      <c r="K204" s="53"/>
      <c r="L204" s="54"/>
      <c r="M204" s="55"/>
      <c r="N204" s="52"/>
      <c r="O204" s="52"/>
      <c r="P204" s="52"/>
      <c r="Q204" s="53"/>
    </row>
    <row r="205" spans="1:17" ht="25" x14ac:dyDescent="0.35">
      <c r="A205" s="37">
        <v>45859</v>
      </c>
      <c r="B205" s="38" t="s">
        <v>68</v>
      </c>
      <c r="C205" s="39">
        <v>30</v>
      </c>
      <c r="D205" s="391" t="s">
        <v>127</v>
      </c>
      <c r="E205" s="392"/>
      <c r="F205" s="393"/>
      <c r="G205" s="39"/>
      <c r="H205" s="39"/>
      <c r="I205" s="39"/>
      <c r="J205" s="85"/>
      <c r="K205" s="60"/>
      <c r="L205" s="86"/>
      <c r="M205" s="313" t="s">
        <v>127</v>
      </c>
      <c r="N205" s="85"/>
      <c r="O205" s="85"/>
      <c r="P205" s="85"/>
      <c r="Q205" s="60"/>
    </row>
    <row r="206" spans="1:17" ht="25" x14ac:dyDescent="0.35">
      <c r="A206" s="37">
        <v>45860</v>
      </c>
      <c r="B206" s="38" t="s">
        <v>69</v>
      </c>
      <c r="C206" s="39">
        <v>30</v>
      </c>
      <c r="D206" s="391" t="s">
        <v>128</v>
      </c>
      <c r="E206" s="392"/>
      <c r="F206" s="393"/>
      <c r="G206" s="39"/>
      <c r="H206" s="39"/>
      <c r="I206" s="39"/>
      <c r="J206" s="85"/>
      <c r="K206" s="60"/>
      <c r="L206" s="86"/>
      <c r="M206" s="313" t="s">
        <v>127</v>
      </c>
      <c r="N206" s="85"/>
      <c r="O206" s="85"/>
      <c r="P206" s="85"/>
      <c r="Q206" s="60"/>
    </row>
    <row r="207" spans="1:17" ht="25" x14ac:dyDescent="0.35">
      <c r="A207" s="37">
        <v>45861</v>
      </c>
      <c r="B207" s="38" t="s">
        <v>63</v>
      </c>
      <c r="C207" s="39">
        <v>30</v>
      </c>
      <c r="D207" s="391" t="s">
        <v>129</v>
      </c>
      <c r="E207" s="392"/>
      <c r="F207" s="393"/>
      <c r="G207" s="39"/>
      <c r="H207" s="39"/>
      <c r="I207" s="39"/>
      <c r="J207" s="60"/>
      <c r="K207" s="60"/>
      <c r="L207" s="86"/>
      <c r="M207" s="313" t="s">
        <v>127</v>
      </c>
      <c r="N207" s="85"/>
      <c r="O207" s="85"/>
      <c r="P207" s="85"/>
      <c r="Q207" s="60"/>
    </row>
    <row r="208" spans="1:17" ht="25" x14ac:dyDescent="0.35">
      <c r="A208" s="37">
        <v>45862</v>
      </c>
      <c r="B208" s="38" t="s">
        <v>64</v>
      </c>
      <c r="C208" s="39">
        <v>30</v>
      </c>
      <c r="D208" s="391" t="s">
        <v>130</v>
      </c>
      <c r="E208" s="392"/>
      <c r="F208" s="393"/>
      <c r="G208" s="39"/>
      <c r="H208" s="39"/>
      <c r="I208" s="39"/>
      <c r="J208" s="85"/>
      <c r="K208" s="60"/>
      <c r="L208" s="86"/>
      <c r="M208" s="313" t="s">
        <v>127</v>
      </c>
      <c r="N208" s="85"/>
      <c r="O208" s="85"/>
      <c r="P208" s="85"/>
      <c r="Q208" s="60"/>
    </row>
    <row r="209" spans="1:17" ht="25" x14ac:dyDescent="0.35">
      <c r="A209" s="37">
        <v>45863</v>
      </c>
      <c r="B209" s="38" t="s">
        <v>65</v>
      </c>
      <c r="C209" s="39">
        <v>30</v>
      </c>
      <c r="D209" s="391" t="s">
        <v>131</v>
      </c>
      <c r="E209" s="392"/>
      <c r="F209" s="393"/>
      <c r="G209" s="39"/>
      <c r="H209" s="39"/>
      <c r="I209" s="39"/>
      <c r="J209" s="85"/>
      <c r="K209" s="60"/>
      <c r="L209" s="86"/>
      <c r="M209" s="313" t="s">
        <v>127</v>
      </c>
      <c r="N209" s="85"/>
      <c r="O209" s="85"/>
      <c r="P209" s="85"/>
      <c r="Q209" s="60"/>
    </row>
    <row r="210" spans="1:17" x14ac:dyDescent="0.35">
      <c r="A210" s="45">
        <v>45864</v>
      </c>
      <c r="B210" s="46" t="s">
        <v>66</v>
      </c>
      <c r="C210" s="51"/>
      <c r="D210" s="51"/>
      <c r="E210" s="51"/>
      <c r="F210" s="51"/>
      <c r="G210" s="51"/>
      <c r="H210" s="51"/>
      <c r="I210" s="51"/>
      <c r="J210" s="52"/>
      <c r="K210" s="53"/>
      <c r="L210" s="54"/>
      <c r="M210" s="55"/>
      <c r="N210" s="52"/>
      <c r="O210" s="52"/>
      <c r="P210" s="52"/>
      <c r="Q210" s="53"/>
    </row>
    <row r="211" spans="1:17" x14ac:dyDescent="0.35">
      <c r="A211" s="45">
        <v>45865</v>
      </c>
      <c r="B211" s="46" t="s">
        <v>67</v>
      </c>
      <c r="C211" s="51"/>
      <c r="D211" s="51"/>
      <c r="E211" s="51"/>
      <c r="F211" s="51"/>
      <c r="G211" s="51"/>
      <c r="H211" s="51"/>
      <c r="I211" s="51"/>
      <c r="J211" s="52"/>
      <c r="K211" s="53"/>
      <c r="L211" s="54"/>
      <c r="M211" s="55"/>
      <c r="N211" s="52"/>
      <c r="O211" s="52"/>
      <c r="P211" s="52"/>
      <c r="Q211" s="53"/>
    </row>
    <row r="212" spans="1:17" x14ac:dyDescent="0.35">
      <c r="A212" s="37">
        <v>45866</v>
      </c>
      <c r="B212" s="38" t="s">
        <v>68</v>
      </c>
      <c r="C212" s="39">
        <v>31</v>
      </c>
      <c r="D212" s="39"/>
      <c r="E212" s="39"/>
      <c r="F212" s="39"/>
      <c r="G212" s="39"/>
      <c r="H212" s="39"/>
      <c r="I212" s="39"/>
      <c r="J212" s="85"/>
      <c r="K212" s="60"/>
      <c r="L212" s="86"/>
      <c r="M212" s="87"/>
      <c r="N212" s="85"/>
      <c r="O212" s="85"/>
      <c r="P212" s="85"/>
      <c r="Q212" s="60"/>
    </row>
    <row r="213" spans="1:17" ht="25" x14ac:dyDescent="0.35">
      <c r="A213" s="37">
        <v>45867</v>
      </c>
      <c r="B213" s="38" t="s">
        <v>69</v>
      </c>
      <c r="C213" s="39">
        <v>31</v>
      </c>
      <c r="D213" s="391" t="s">
        <v>132</v>
      </c>
      <c r="E213" s="392"/>
      <c r="F213" s="393"/>
      <c r="G213" s="39"/>
      <c r="H213" s="39"/>
      <c r="I213" s="39"/>
      <c r="J213" s="85"/>
      <c r="K213" s="60"/>
      <c r="L213" s="86"/>
      <c r="M213" s="72" t="s">
        <v>132</v>
      </c>
      <c r="N213" s="85"/>
      <c r="O213" s="85"/>
      <c r="P213" s="85"/>
      <c r="Q213" s="60"/>
    </row>
    <row r="214" spans="1:17" ht="25" x14ac:dyDescent="0.35">
      <c r="A214" s="37">
        <v>45868</v>
      </c>
      <c r="B214" s="38" t="s">
        <v>63</v>
      </c>
      <c r="C214" s="39">
        <v>31</v>
      </c>
      <c r="D214" s="391" t="s">
        <v>132</v>
      </c>
      <c r="E214" s="392"/>
      <c r="F214" s="393"/>
      <c r="G214" s="39"/>
      <c r="H214" s="39"/>
      <c r="I214" s="39"/>
      <c r="J214" s="85"/>
      <c r="K214" s="60"/>
      <c r="L214" s="86"/>
      <c r="M214" s="72" t="s">
        <v>132</v>
      </c>
      <c r="N214" s="85"/>
      <c r="O214" s="85"/>
      <c r="P214" s="85"/>
      <c r="Q214" s="60"/>
    </row>
    <row r="215" spans="1:17" ht="25" x14ac:dyDescent="0.35">
      <c r="A215" s="37">
        <v>45869</v>
      </c>
      <c r="B215" s="38" t="s">
        <v>64</v>
      </c>
      <c r="C215" s="39">
        <v>31</v>
      </c>
      <c r="D215" s="391" t="s">
        <v>132</v>
      </c>
      <c r="E215" s="392"/>
      <c r="F215" s="393"/>
      <c r="G215" s="39"/>
      <c r="H215" s="39"/>
      <c r="I215" s="39"/>
      <c r="J215" s="85"/>
      <c r="K215" s="60"/>
      <c r="L215" s="86"/>
      <c r="M215" s="72" t="s">
        <v>132</v>
      </c>
      <c r="N215" s="85"/>
      <c r="O215" s="85"/>
      <c r="P215" s="85"/>
      <c r="Q215" s="60"/>
    </row>
    <row r="216" spans="1:17" x14ac:dyDescent="0.35">
      <c r="A216" s="37">
        <v>45870</v>
      </c>
      <c r="B216" s="38" t="s">
        <v>65</v>
      </c>
      <c r="C216" s="39">
        <v>31</v>
      </c>
      <c r="D216" s="39"/>
      <c r="E216" s="39"/>
      <c r="F216" s="39"/>
      <c r="G216" s="39"/>
      <c r="H216" s="39"/>
      <c r="I216" s="39"/>
      <c r="J216" s="85"/>
      <c r="K216" s="60"/>
      <c r="L216" s="86"/>
      <c r="M216" s="87"/>
      <c r="N216" s="85"/>
      <c r="O216" s="85"/>
      <c r="P216" s="85"/>
      <c r="Q216" s="60"/>
    </row>
    <row r="217" spans="1:17" x14ac:dyDescent="0.35">
      <c r="A217" s="45">
        <v>45871</v>
      </c>
      <c r="B217" s="46" t="s">
        <v>66</v>
      </c>
      <c r="C217" s="51"/>
      <c r="D217" s="51"/>
      <c r="E217" s="51"/>
      <c r="F217" s="51"/>
      <c r="G217" s="51"/>
      <c r="H217" s="51"/>
      <c r="I217" s="51"/>
      <c r="J217" s="52"/>
      <c r="K217" s="53"/>
      <c r="L217" s="54"/>
      <c r="M217" s="55"/>
      <c r="N217" s="52"/>
      <c r="O217" s="52"/>
      <c r="P217" s="52"/>
      <c r="Q217" s="53"/>
    </row>
    <row r="218" spans="1:17" x14ac:dyDescent="0.35">
      <c r="A218" s="45">
        <v>45872</v>
      </c>
      <c r="B218" s="46" t="s">
        <v>67</v>
      </c>
      <c r="C218" s="51"/>
      <c r="D218" s="51"/>
      <c r="E218" s="51"/>
      <c r="F218" s="51"/>
      <c r="G218" s="51"/>
      <c r="H218" s="51"/>
      <c r="I218" s="51"/>
      <c r="J218" s="52"/>
      <c r="K218" s="53"/>
      <c r="L218" s="54"/>
      <c r="M218" s="55"/>
      <c r="N218" s="52"/>
      <c r="O218" s="52"/>
      <c r="P218" s="52"/>
      <c r="Q218" s="53"/>
    </row>
    <row r="219" spans="1:17" x14ac:dyDescent="0.35">
      <c r="A219" s="37">
        <v>45873</v>
      </c>
      <c r="B219" s="38" t="s">
        <v>68</v>
      </c>
      <c r="C219" s="39">
        <v>32</v>
      </c>
      <c r="D219" s="39"/>
      <c r="E219" s="39"/>
      <c r="F219" s="39"/>
      <c r="G219" s="39"/>
      <c r="H219" s="39"/>
      <c r="I219" s="39"/>
      <c r="J219" s="44"/>
      <c r="K219" s="41"/>
      <c r="L219" s="42"/>
      <c r="M219" s="43"/>
      <c r="N219" s="44"/>
      <c r="O219" s="44"/>
      <c r="P219" s="44"/>
      <c r="Q219" s="41"/>
    </row>
    <row r="220" spans="1:17" x14ac:dyDescent="0.35">
      <c r="A220" s="37">
        <v>45874</v>
      </c>
      <c r="B220" s="38" t="s">
        <v>69</v>
      </c>
      <c r="C220" s="39">
        <v>32</v>
      </c>
      <c r="D220" s="39"/>
      <c r="E220" s="39"/>
      <c r="F220" s="39"/>
      <c r="G220" s="39"/>
      <c r="H220" s="39"/>
      <c r="I220" s="39"/>
      <c r="J220" s="44"/>
      <c r="K220" s="41"/>
      <c r="L220" s="42"/>
      <c r="M220" s="43"/>
      <c r="N220" s="44"/>
      <c r="O220" s="44"/>
      <c r="P220" s="44"/>
      <c r="Q220" s="41"/>
    </row>
    <row r="221" spans="1:17" x14ac:dyDescent="0.35">
      <c r="A221" s="37">
        <v>45875</v>
      </c>
      <c r="B221" s="38" t="s">
        <v>63</v>
      </c>
      <c r="C221" s="39">
        <v>32</v>
      </c>
      <c r="D221" s="39"/>
      <c r="E221" s="39"/>
      <c r="F221" s="39"/>
      <c r="G221" s="39"/>
      <c r="H221" s="39"/>
      <c r="I221" s="39"/>
      <c r="J221" s="44"/>
      <c r="K221" s="41"/>
      <c r="L221" s="42"/>
      <c r="M221" s="43"/>
      <c r="N221" s="44"/>
      <c r="O221" s="44"/>
      <c r="P221" s="44"/>
      <c r="Q221" s="41"/>
    </row>
    <row r="222" spans="1:17" x14ac:dyDescent="0.35">
      <c r="A222" s="37">
        <v>45876</v>
      </c>
      <c r="B222" s="38" t="s">
        <v>64</v>
      </c>
      <c r="C222" s="39">
        <v>32</v>
      </c>
      <c r="D222" s="39"/>
      <c r="E222" s="39"/>
      <c r="F222" s="39"/>
      <c r="G222" s="39"/>
      <c r="H222" s="39"/>
      <c r="I222" s="39"/>
      <c r="J222" s="44"/>
      <c r="K222" s="41"/>
      <c r="L222" s="42"/>
      <c r="M222" s="43"/>
      <c r="N222" s="44"/>
      <c r="O222" s="44"/>
      <c r="P222" s="44"/>
      <c r="Q222" s="41"/>
    </row>
    <row r="223" spans="1:17" x14ac:dyDescent="0.35">
      <c r="A223" s="37">
        <v>45877</v>
      </c>
      <c r="B223" s="38" t="s">
        <v>65</v>
      </c>
      <c r="C223" s="39">
        <v>32</v>
      </c>
      <c r="D223" s="39"/>
      <c r="E223" s="39"/>
      <c r="F223" s="39"/>
      <c r="G223" s="39"/>
      <c r="H223" s="39"/>
      <c r="I223" s="39"/>
      <c r="J223" s="44"/>
      <c r="K223" s="41"/>
      <c r="L223" s="42"/>
      <c r="M223" s="43"/>
      <c r="N223" s="44"/>
      <c r="O223" s="44"/>
      <c r="P223" s="44"/>
      <c r="Q223" s="41"/>
    </row>
    <row r="224" spans="1:17" x14ac:dyDescent="0.35">
      <c r="A224" s="45">
        <v>45878</v>
      </c>
      <c r="B224" s="46" t="s">
        <v>66</v>
      </c>
      <c r="C224" s="51"/>
      <c r="D224" s="51"/>
      <c r="E224" s="51"/>
      <c r="F224" s="51"/>
      <c r="G224" s="51"/>
      <c r="H224" s="51"/>
      <c r="I224" s="51"/>
      <c r="J224" s="52"/>
      <c r="K224" s="53"/>
      <c r="L224" s="54"/>
      <c r="M224" s="55"/>
      <c r="N224" s="52"/>
      <c r="O224" s="52"/>
      <c r="P224" s="52"/>
      <c r="Q224" s="53"/>
    </row>
    <row r="225" spans="1:17" x14ac:dyDescent="0.35">
      <c r="A225" s="45">
        <v>45879</v>
      </c>
      <c r="B225" s="46" t="s">
        <v>67</v>
      </c>
      <c r="C225" s="51"/>
      <c r="D225" s="51"/>
      <c r="E225" s="51"/>
      <c r="F225" s="51"/>
      <c r="G225" s="51"/>
      <c r="H225" s="51"/>
      <c r="I225" s="51"/>
      <c r="J225" s="52"/>
      <c r="K225" s="53"/>
      <c r="L225" s="54"/>
      <c r="M225" s="55"/>
      <c r="N225" s="52"/>
      <c r="O225" s="52"/>
      <c r="P225" s="52"/>
      <c r="Q225" s="53"/>
    </row>
    <row r="226" spans="1:17" x14ac:dyDescent="0.35">
      <c r="A226" s="37">
        <v>45880</v>
      </c>
      <c r="B226" s="38" t="s">
        <v>68</v>
      </c>
      <c r="C226" s="39">
        <v>33</v>
      </c>
      <c r="D226" s="39"/>
      <c r="E226" s="39"/>
      <c r="F226" s="39"/>
      <c r="G226" s="39"/>
      <c r="H226" s="39"/>
      <c r="I226" s="39"/>
      <c r="J226" s="44"/>
      <c r="K226" s="41"/>
      <c r="L226" s="42"/>
      <c r="M226" s="43"/>
      <c r="N226" s="44"/>
      <c r="O226" s="44"/>
      <c r="P226" s="44"/>
      <c r="Q226" s="41"/>
    </row>
    <row r="227" spans="1:17" ht="25" x14ac:dyDescent="0.35">
      <c r="A227" s="37">
        <v>45881</v>
      </c>
      <c r="B227" s="38" t="s">
        <v>69</v>
      </c>
      <c r="C227" s="39">
        <v>33</v>
      </c>
      <c r="D227" s="39"/>
      <c r="E227" s="39"/>
      <c r="F227" s="39"/>
      <c r="G227" s="72" t="s">
        <v>133</v>
      </c>
      <c r="H227" s="39"/>
      <c r="I227" s="39"/>
      <c r="J227" s="44"/>
      <c r="K227" s="41"/>
      <c r="L227" s="120" t="s">
        <v>133</v>
      </c>
      <c r="M227" s="43"/>
      <c r="N227" s="72" t="s">
        <v>133</v>
      </c>
      <c r="O227" s="44"/>
      <c r="P227" s="44"/>
      <c r="Q227" s="41"/>
    </row>
    <row r="228" spans="1:17" ht="37.5" x14ac:dyDescent="0.35">
      <c r="A228" s="37">
        <v>45882</v>
      </c>
      <c r="B228" s="38" t="s">
        <v>63</v>
      </c>
      <c r="C228" s="39">
        <v>33</v>
      </c>
      <c r="D228" s="391" t="s">
        <v>134</v>
      </c>
      <c r="E228" s="392"/>
      <c r="F228" s="393"/>
      <c r="G228" s="72" t="s">
        <v>133</v>
      </c>
      <c r="H228" s="44"/>
      <c r="I228" s="72" t="s">
        <v>134</v>
      </c>
      <c r="J228" s="44"/>
      <c r="K228" s="41"/>
      <c r="L228" s="120" t="s">
        <v>133</v>
      </c>
      <c r="M228" s="72" t="s">
        <v>134</v>
      </c>
      <c r="N228" s="72" t="s">
        <v>133</v>
      </c>
      <c r="O228" s="44"/>
      <c r="P228" s="44"/>
      <c r="Q228" s="41"/>
    </row>
    <row r="229" spans="1:17" ht="37.5" x14ac:dyDescent="0.35">
      <c r="A229" s="37">
        <v>45883</v>
      </c>
      <c r="B229" s="38" t="s">
        <v>64</v>
      </c>
      <c r="C229" s="39">
        <v>33</v>
      </c>
      <c r="D229" s="391" t="s">
        <v>134</v>
      </c>
      <c r="E229" s="392"/>
      <c r="F229" s="393"/>
      <c r="G229" s="39"/>
      <c r="H229" s="44"/>
      <c r="I229" s="72" t="s">
        <v>134</v>
      </c>
      <c r="J229" s="44"/>
      <c r="K229" s="41"/>
      <c r="L229" s="42"/>
      <c r="M229" s="72" t="s">
        <v>134</v>
      </c>
      <c r="N229" s="44"/>
      <c r="O229" s="44"/>
      <c r="P229" s="44"/>
      <c r="Q229" s="41"/>
    </row>
    <row r="230" spans="1:17" x14ac:dyDescent="0.35">
      <c r="A230" s="37">
        <v>45884</v>
      </c>
      <c r="B230" s="38" t="s">
        <v>65</v>
      </c>
      <c r="C230" s="39">
        <v>33</v>
      </c>
      <c r="D230" s="39"/>
      <c r="E230" s="39"/>
      <c r="F230" s="39"/>
      <c r="G230" s="39"/>
      <c r="H230" s="39"/>
      <c r="I230" s="39"/>
      <c r="J230" s="44"/>
      <c r="K230" s="41"/>
      <c r="L230" s="42"/>
      <c r="M230" s="43"/>
      <c r="N230" s="44"/>
      <c r="O230" s="44"/>
      <c r="P230" s="44"/>
      <c r="Q230" s="41"/>
    </row>
    <row r="231" spans="1:17" x14ac:dyDescent="0.35">
      <c r="A231" s="45">
        <v>45885</v>
      </c>
      <c r="B231" s="46" t="s">
        <v>66</v>
      </c>
      <c r="C231" s="51"/>
      <c r="D231" s="51"/>
      <c r="E231" s="51"/>
      <c r="F231" s="51"/>
      <c r="G231" s="51"/>
      <c r="H231" s="51"/>
      <c r="I231" s="51"/>
      <c r="J231" s="52"/>
      <c r="K231" s="53"/>
      <c r="L231" s="54"/>
      <c r="M231" s="55"/>
      <c r="N231" s="52"/>
      <c r="O231" s="52"/>
      <c r="P231" s="52"/>
      <c r="Q231" s="53"/>
    </row>
    <row r="232" spans="1:17" x14ac:dyDescent="0.35">
      <c r="A232" s="45">
        <v>45886</v>
      </c>
      <c r="B232" s="46" t="s">
        <v>67</v>
      </c>
      <c r="C232" s="51"/>
      <c r="D232" s="51"/>
      <c r="E232" s="51"/>
      <c r="F232" s="51"/>
      <c r="G232" s="51"/>
      <c r="H232" s="51"/>
      <c r="I232" s="51"/>
      <c r="J232" s="52"/>
      <c r="K232" s="53"/>
      <c r="L232" s="54"/>
      <c r="M232" s="55"/>
      <c r="N232" s="52"/>
      <c r="O232" s="52"/>
      <c r="P232" s="52"/>
      <c r="Q232" s="53"/>
    </row>
    <row r="233" spans="1:17" x14ac:dyDescent="0.35">
      <c r="A233" s="37">
        <v>45887</v>
      </c>
      <c r="B233" s="38" t="s">
        <v>68</v>
      </c>
      <c r="C233" s="39">
        <v>34</v>
      </c>
      <c r="D233" s="39"/>
      <c r="E233" s="39"/>
      <c r="F233" s="39"/>
      <c r="G233" s="39"/>
      <c r="H233" s="39"/>
      <c r="I233" s="39"/>
      <c r="J233" s="40"/>
      <c r="K233" s="41"/>
      <c r="L233" s="42"/>
      <c r="M233" s="43"/>
      <c r="N233" s="44"/>
      <c r="O233" s="44"/>
      <c r="P233" s="44"/>
      <c r="Q233" s="41"/>
    </row>
    <row r="234" spans="1:17" ht="50" x14ac:dyDescent="0.35">
      <c r="A234" s="37">
        <v>45888</v>
      </c>
      <c r="B234" s="38" t="s">
        <v>69</v>
      </c>
      <c r="C234" s="39">
        <v>34</v>
      </c>
      <c r="D234" s="391" t="s">
        <v>135</v>
      </c>
      <c r="E234" s="392"/>
      <c r="F234" s="393"/>
      <c r="G234" s="39"/>
      <c r="H234" s="72" t="s">
        <v>136</v>
      </c>
      <c r="I234" s="39"/>
      <c r="J234" s="40"/>
      <c r="K234" s="41"/>
      <c r="L234" s="42"/>
      <c r="M234" s="72" t="s">
        <v>135</v>
      </c>
      <c r="N234" s="44"/>
      <c r="O234" s="44"/>
      <c r="P234" s="44"/>
      <c r="Q234" s="41"/>
    </row>
    <row r="235" spans="1:17" ht="50" x14ac:dyDescent="0.35">
      <c r="A235" s="37">
        <v>45889</v>
      </c>
      <c r="B235" s="38" t="s">
        <v>63</v>
      </c>
      <c r="C235" s="39">
        <v>34</v>
      </c>
      <c r="D235" s="391" t="s">
        <v>135</v>
      </c>
      <c r="E235" s="392"/>
      <c r="F235" s="393"/>
      <c r="G235" s="39"/>
      <c r="H235" s="72" t="s">
        <v>136</v>
      </c>
      <c r="I235" s="39"/>
      <c r="J235" s="40"/>
      <c r="K235" s="41"/>
      <c r="L235" s="42"/>
      <c r="M235" s="72" t="s">
        <v>135</v>
      </c>
      <c r="N235" s="44"/>
      <c r="O235" s="44"/>
      <c r="P235" s="44"/>
      <c r="Q235" s="41"/>
    </row>
    <row r="236" spans="1:17" ht="50" x14ac:dyDescent="0.35">
      <c r="A236" s="37">
        <v>45890</v>
      </c>
      <c r="B236" s="38" t="s">
        <v>64</v>
      </c>
      <c r="C236" s="39">
        <v>34</v>
      </c>
      <c r="D236" s="391" t="s">
        <v>135</v>
      </c>
      <c r="E236" s="392"/>
      <c r="F236" s="393"/>
      <c r="G236" s="39"/>
      <c r="H236" s="72" t="s">
        <v>136</v>
      </c>
      <c r="I236" s="39"/>
      <c r="J236" s="40"/>
      <c r="K236" s="41"/>
      <c r="L236" s="42"/>
      <c r="M236" s="72" t="s">
        <v>135</v>
      </c>
      <c r="N236" s="44"/>
      <c r="O236" s="44"/>
      <c r="P236" s="44"/>
      <c r="Q236" s="41"/>
    </row>
    <row r="237" spans="1:17" ht="37.5" x14ac:dyDescent="0.35">
      <c r="A237" s="37">
        <v>45891</v>
      </c>
      <c r="B237" s="38" t="s">
        <v>65</v>
      </c>
      <c r="C237" s="39">
        <v>34</v>
      </c>
      <c r="D237" s="391" t="s">
        <v>135</v>
      </c>
      <c r="E237" s="392"/>
      <c r="F237" s="393"/>
      <c r="G237" s="39"/>
      <c r="H237" s="39"/>
      <c r="I237" s="39"/>
      <c r="J237" s="40"/>
      <c r="K237" s="41"/>
      <c r="L237" s="42"/>
      <c r="M237" s="72" t="s">
        <v>135</v>
      </c>
      <c r="N237" s="44"/>
      <c r="O237" s="44"/>
      <c r="P237" s="44"/>
      <c r="Q237" s="41"/>
    </row>
    <row r="238" spans="1:17" x14ac:dyDescent="0.35">
      <c r="A238" s="45">
        <v>45892</v>
      </c>
      <c r="B238" s="46" t="s">
        <v>66</v>
      </c>
      <c r="C238" s="51"/>
      <c r="D238" s="51"/>
      <c r="E238" s="51"/>
      <c r="F238" s="51"/>
      <c r="G238" s="51"/>
      <c r="H238" s="51"/>
      <c r="I238" s="51"/>
      <c r="J238" s="52"/>
      <c r="K238" s="53"/>
      <c r="L238" s="54"/>
      <c r="M238" s="55"/>
      <c r="N238" s="52"/>
      <c r="O238" s="52"/>
      <c r="P238" s="52"/>
      <c r="Q238" s="53"/>
    </row>
    <row r="239" spans="1:17" x14ac:dyDescent="0.35">
      <c r="A239" s="45">
        <v>45893</v>
      </c>
      <c r="B239" s="46" t="s">
        <v>67</v>
      </c>
      <c r="C239" s="51"/>
      <c r="D239" s="51"/>
      <c r="E239" s="51"/>
      <c r="F239" s="51"/>
      <c r="G239" s="51"/>
      <c r="H239" s="51"/>
      <c r="I239" s="51"/>
      <c r="J239" s="52"/>
      <c r="K239" s="53"/>
      <c r="L239" s="54"/>
      <c r="M239" s="55"/>
      <c r="N239" s="52"/>
      <c r="O239" s="52"/>
      <c r="P239" s="52"/>
      <c r="Q239" s="53"/>
    </row>
    <row r="240" spans="1:17" x14ac:dyDescent="0.35">
      <c r="A240" s="37">
        <v>45894</v>
      </c>
      <c r="B240" s="38" t="s">
        <v>68</v>
      </c>
      <c r="C240" s="39">
        <v>35</v>
      </c>
      <c r="D240" s="39"/>
      <c r="E240" s="39"/>
      <c r="F240" s="39"/>
      <c r="G240" s="39"/>
      <c r="H240" s="39"/>
      <c r="I240" s="39"/>
      <c r="J240" s="85"/>
      <c r="K240" s="60"/>
      <c r="L240" s="86"/>
      <c r="M240" s="87"/>
      <c r="N240" s="85"/>
      <c r="O240" s="85"/>
      <c r="P240" s="85"/>
      <c r="Q240" s="60"/>
    </row>
    <row r="241" spans="1:17" ht="37.5" x14ac:dyDescent="0.35">
      <c r="A241" s="37">
        <v>45895</v>
      </c>
      <c r="B241" s="38" t="s">
        <v>69</v>
      </c>
      <c r="C241" s="39">
        <v>35</v>
      </c>
      <c r="D241" s="391" t="s">
        <v>137</v>
      </c>
      <c r="E241" s="392"/>
      <c r="F241" s="393"/>
      <c r="G241" s="39"/>
      <c r="H241" s="39"/>
      <c r="J241" s="85"/>
      <c r="K241" s="60"/>
      <c r="L241" s="86"/>
      <c r="M241" s="72" t="s">
        <v>137</v>
      </c>
      <c r="N241" s="72" t="s">
        <v>138</v>
      </c>
      <c r="O241" s="85"/>
      <c r="P241" s="85"/>
      <c r="Q241" s="60"/>
    </row>
    <row r="242" spans="1:17" ht="37.5" x14ac:dyDescent="0.35">
      <c r="A242" s="37">
        <v>45896</v>
      </c>
      <c r="B242" s="38" t="s">
        <v>63</v>
      </c>
      <c r="C242" s="39">
        <v>35</v>
      </c>
      <c r="D242" s="391" t="s">
        <v>137</v>
      </c>
      <c r="E242" s="392"/>
      <c r="F242" s="393"/>
      <c r="G242" s="72" t="s">
        <v>138</v>
      </c>
      <c r="H242" s="39"/>
      <c r="I242" s="118" t="s">
        <v>138</v>
      </c>
      <c r="J242" s="85"/>
      <c r="K242" s="60"/>
      <c r="L242" s="86"/>
      <c r="M242" s="72" t="s">
        <v>137</v>
      </c>
      <c r="N242" s="72" t="s">
        <v>138</v>
      </c>
      <c r="O242" s="85"/>
      <c r="P242" s="85"/>
      <c r="Q242" s="60"/>
    </row>
    <row r="243" spans="1:17" ht="37.5" x14ac:dyDescent="0.35">
      <c r="A243" s="37">
        <v>45897</v>
      </c>
      <c r="B243" s="38" t="s">
        <v>64</v>
      </c>
      <c r="C243" s="39">
        <v>35</v>
      </c>
      <c r="D243" s="39"/>
      <c r="E243" s="39"/>
      <c r="F243" s="39"/>
      <c r="G243" s="72" t="s">
        <v>138</v>
      </c>
      <c r="H243" s="39"/>
      <c r="I243" s="118" t="s">
        <v>138</v>
      </c>
      <c r="J243" s="85"/>
      <c r="K243" s="60"/>
      <c r="L243" s="86"/>
      <c r="M243" s="87"/>
      <c r="N243" s="85"/>
      <c r="O243" s="85"/>
      <c r="P243" s="85"/>
      <c r="Q243" s="60"/>
    </row>
    <row r="244" spans="1:17" x14ac:dyDescent="0.35">
      <c r="A244" s="37">
        <v>45898</v>
      </c>
      <c r="B244" s="38" t="s">
        <v>65</v>
      </c>
      <c r="C244" s="39">
        <v>35</v>
      </c>
      <c r="D244" s="39"/>
      <c r="E244" s="39"/>
      <c r="F244" s="39"/>
      <c r="G244" s="39"/>
      <c r="H244" s="39"/>
      <c r="I244" s="39"/>
      <c r="J244" s="85"/>
      <c r="K244" s="60"/>
      <c r="L244" s="86"/>
      <c r="M244" s="87"/>
      <c r="N244" s="85"/>
      <c r="O244" s="85"/>
      <c r="P244" s="85"/>
      <c r="Q244" s="60"/>
    </row>
    <row r="245" spans="1:17" x14ac:dyDescent="0.35">
      <c r="A245" s="45">
        <v>45899</v>
      </c>
      <c r="B245" s="46" t="s">
        <v>66</v>
      </c>
      <c r="C245" s="88"/>
      <c r="D245" s="88"/>
      <c r="E245" s="88"/>
      <c r="F245" s="88"/>
      <c r="G245" s="88"/>
      <c r="H245" s="88"/>
      <c r="I245" s="88"/>
      <c r="J245" s="52"/>
      <c r="K245" s="53"/>
      <c r="L245" s="54"/>
      <c r="M245" s="55"/>
      <c r="N245" s="52"/>
      <c r="O245" s="52"/>
      <c r="P245" s="52"/>
      <c r="Q245" s="53"/>
    </row>
    <row r="246" spans="1:17" x14ac:dyDescent="0.35">
      <c r="A246" s="45">
        <v>45900</v>
      </c>
      <c r="B246" s="46" t="s">
        <v>67</v>
      </c>
      <c r="C246" s="51"/>
      <c r="D246" s="51"/>
      <c r="E246" s="51"/>
      <c r="F246" s="51"/>
      <c r="G246" s="51"/>
      <c r="H246" s="51"/>
      <c r="I246" s="51"/>
      <c r="J246" s="52"/>
      <c r="K246" s="53"/>
      <c r="L246" s="54"/>
      <c r="M246" s="55"/>
      <c r="N246" s="52"/>
      <c r="O246" s="52"/>
      <c r="P246" s="52"/>
      <c r="Q246" s="53"/>
    </row>
    <row r="247" spans="1:17" x14ac:dyDescent="0.35">
      <c r="A247" s="37">
        <v>45901</v>
      </c>
      <c r="B247" s="38" t="s">
        <v>68</v>
      </c>
      <c r="C247" s="39">
        <v>36</v>
      </c>
      <c r="D247" s="39"/>
      <c r="E247" s="39"/>
      <c r="F247" s="39"/>
      <c r="G247" s="39"/>
      <c r="H247" s="39"/>
      <c r="I247" s="39"/>
      <c r="J247" s="85"/>
      <c r="K247" s="60"/>
      <c r="L247" s="86"/>
      <c r="M247" s="87"/>
      <c r="N247" s="85"/>
      <c r="O247" s="85"/>
      <c r="P247" s="85"/>
      <c r="Q247" s="60"/>
    </row>
    <row r="248" spans="1:17" x14ac:dyDescent="0.35">
      <c r="A248" s="37">
        <v>45902</v>
      </c>
      <c r="B248" s="38" t="s">
        <v>69</v>
      </c>
      <c r="C248" s="39">
        <v>36</v>
      </c>
      <c r="D248" s="39"/>
      <c r="E248" s="39"/>
      <c r="F248" s="39"/>
      <c r="G248" s="39"/>
      <c r="H248" s="39"/>
      <c r="I248" s="39"/>
      <c r="J248" s="85"/>
      <c r="K248" s="60"/>
      <c r="L248" s="86"/>
      <c r="M248" s="87"/>
      <c r="N248" s="85"/>
      <c r="O248" s="85"/>
      <c r="P248" s="85"/>
      <c r="Q248" s="60"/>
    </row>
    <row r="249" spans="1:17" x14ac:dyDescent="0.35">
      <c r="A249" s="37">
        <v>45903</v>
      </c>
      <c r="B249" s="38" t="s">
        <v>63</v>
      </c>
      <c r="C249" s="39">
        <v>36</v>
      </c>
      <c r="D249" s="39"/>
      <c r="E249" s="39"/>
      <c r="F249" s="39"/>
      <c r="G249" s="39"/>
      <c r="H249" s="39"/>
      <c r="I249" s="39"/>
      <c r="J249" s="85"/>
      <c r="K249" s="60"/>
      <c r="L249" s="86"/>
      <c r="M249" s="87"/>
      <c r="N249" s="85"/>
      <c r="O249" s="85"/>
      <c r="P249" s="85"/>
      <c r="Q249" s="60"/>
    </row>
    <row r="250" spans="1:17" x14ac:dyDescent="0.35">
      <c r="A250" s="37">
        <v>45904</v>
      </c>
      <c r="B250" s="38" t="s">
        <v>64</v>
      </c>
      <c r="C250" s="39">
        <v>36</v>
      </c>
      <c r="D250" s="39"/>
      <c r="E250" s="39"/>
      <c r="F250" s="39"/>
      <c r="G250" s="39"/>
      <c r="H250" s="39"/>
      <c r="I250" s="39"/>
      <c r="J250" s="85"/>
      <c r="K250" s="60"/>
      <c r="L250" s="86"/>
      <c r="M250" s="87"/>
      <c r="N250" s="85"/>
      <c r="O250" s="85"/>
      <c r="P250" s="85"/>
      <c r="Q250" s="60"/>
    </row>
    <row r="251" spans="1:17" x14ac:dyDescent="0.35">
      <c r="A251" s="37">
        <v>45905</v>
      </c>
      <c r="B251" s="38" t="s">
        <v>65</v>
      </c>
      <c r="C251" s="39">
        <v>36</v>
      </c>
      <c r="D251" s="39"/>
      <c r="E251" s="39"/>
      <c r="F251" s="39"/>
      <c r="G251" s="39"/>
      <c r="H251" s="39"/>
      <c r="I251" s="39"/>
      <c r="J251" s="85"/>
      <c r="K251" s="60"/>
      <c r="L251" s="86"/>
      <c r="M251" s="87"/>
      <c r="N251" s="85"/>
      <c r="O251" s="85"/>
      <c r="P251" s="85"/>
      <c r="Q251" s="60"/>
    </row>
    <row r="252" spans="1:17" x14ac:dyDescent="0.35">
      <c r="A252" s="45">
        <v>45906</v>
      </c>
      <c r="B252" s="46" t="s">
        <v>66</v>
      </c>
      <c r="C252" s="51"/>
      <c r="D252" s="51"/>
      <c r="E252" s="51"/>
      <c r="F252" s="51"/>
      <c r="G252" s="51"/>
      <c r="H252" s="51"/>
      <c r="I252" s="51"/>
      <c r="J252" s="52"/>
      <c r="K252" s="53"/>
      <c r="L252" s="54"/>
      <c r="M252" s="55"/>
      <c r="N252" s="52"/>
      <c r="O252" s="52"/>
      <c r="P252" s="52"/>
      <c r="Q252" s="53"/>
    </row>
    <row r="253" spans="1:17" x14ac:dyDescent="0.35">
      <c r="A253" s="45">
        <v>45907</v>
      </c>
      <c r="B253" s="46" t="s">
        <v>67</v>
      </c>
      <c r="C253" s="51"/>
      <c r="D253" s="51"/>
      <c r="E253" s="51"/>
      <c r="F253" s="51"/>
      <c r="G253" s="51"/>
      <c r="H253" s="51"/>
      <c r="I253" s="51"/>
      <c r="J253" s="52"/>
      <c r="K253" s="53"/>
      <c r="L253" s="54"/>
      <c r="M253" s="55"/>
      <c r="N253" s="52"/>
      <c r="O253" s="52"/>
      <c r="P253" s="52"/>
      <c r="Q253" s="53"/>
    </row>
    <row r="254" spans="1:17" x14ac:dyDescent="0.35">
      <c r="A254" s="37">
        <v>45908</v>
      </c>
      <c r="B254" s="38" t="s">
        <v>68</v>
      </c>
      <c r="C254" s="39">
        <v>37</v>
      </c>
      <c r="D254" s="39"/>
      <c r="E254" s="39"/>
      <c r="F254" s="39"/>
      <c r="G254" s="39"/>
      <c r="H254" s="39"/>
      <c r="I254" s="39"/>
      <c r="J254" s="85"/>
      <c r="K254" s="60"/>
      <c r="L254" s="86"/>
      <c r="M254" s="87"/>
      <c r="N254" s="85"/>
      <c r="O254" s="85"/>
      <c r="P254" s="85"/>
      <c r="Q254" s="60"/>
    </row>
    <row r="255" spans="1:17" x14ac:dyDescent="0.35">
      <c r="A255" s="37">
        <v>45909</v>
      </c>
      <c r="B255" s="38" t="s">
        <v>69</v>
      </c>
      <c r="C255" s="39">
        <v>37</v>
      </c>
      <c r="D255" s="39"/>
      <c r="E255" s="39"/>
      <c r="F255" s="39"/>
      <c r="G255" s="39"/>
      <c r="H255" s="39"/>
      <c r="I255" s="39"/>
      <c r="J255" s="85"/>
      <c r="K255" s="60"/>
      <c r="L255" s="86"/>
      <c r="M255" s="87"/>
      <c r="N255" s="85"/>
      <c r="O255" s="85"/>
      <c r="P255" s="85"/>
      <c r="Q255" s="60"/>
    </row>
    <row r="256" spans="1:17" x14ac:dyDescent="0.35">
      <c r="A256" s="37">
        <v>45910</v>
      </c>
      <c r="B256" s="38" t="s">
        <v>63</v>
      </c>
      <c r="C256" s="39">
        <v>37</v>
      </c>
      <c r="D256" s="39"/>
      <c r="E256" s="39"/>
      <c r="F256" s="39"/>
      <c r="G256" s="39"/>
      <c r="H256" s="39"/>
      <c r="I256" s="39"/>
      <c r="J256" s="85"/>
      <c r="K256" s="60"/>
      <c r="L256" s="86"/>
      <c r="M256" s="87"/>
      <c r="N256" s="85"/>
      <c r="O256" s="85"/>
      <c r="P256" s="85"/>
      <c r="Q256" s="60"/>
    </row>
    <row r="257" spans="1:17" x14ac:dyDescent="0.35">
      <c r="A257" s="37">
        <v>45911</v>
      </c>
      <c r="B257" s="38" t="s">
        <v>64</v>
      </c>
      <c r="C257" s="39">
        <v>37</v>
      </c>
      <c r="D257" s="39"/>
      <c r="E257" s="39"/>
      <c r="F257" s="39"/>
      <c r="G257" s="39"/>
      <c r="H257" s="39"/>
      <c r="I257" s="39"/>
      <c r="J257" s="85"/>
      <c r="K257" s="60"/>
      <c r="L257" s="86"/>
      <c r="M257" s="87"/>
      <c r="N257" s="85"/>
      <c r="O257" s="85"/>
      <c r="P257" s="85"/>
      <c r="Q257" s="60"/>
    </row>
    <row r="258" spans="1:17" x14ac:dyDescent="0.35">
      <c r="A258" s="37">
        <v>45912</v>
      </c>
      <c r="B258" s="38" t="s">
        <v>65</v>
      </c>
      <c r="C258" s="39">
        <v>37</v>
      </c>
      <c r="D258" s="39"/>
      <c r="E258" s="39"/>
      <c r="F258" s="39"/>
      <c r="G258" s="39"/>
      <c r="H258" s="39"/>
      <c r="I258" s="39"/>
      <c r="J258" s="85"/>
      <c r="K258" s="60"/>
      <c r="L258" s="86"/>
      <c r="M258" s="87"/>
      <c r="N258" s="85"/>
      <c r="O258" s="85"/>
      <c r="P258" s="85"/>
      <c r="Q258" s="60"/>
    </row>
    <row r="259" spans="1:17" x14ac:dyDescent="0.35">
      <c r="A259" s="45">
        <v>45913</v>
      </c>
      <c r="B259" s="46" t="s">
        <v>66</v>
      </c>
      <c r="C259" s="51"/>
      <c r="D259" s="51"/>
      <c r="E259" s="51"/>
      <c r="F259" s="51"/>
      <c r="G259" s="51"/>
      <c r="H259" s="51"/>
      <c r="I259" s="51"/>
      <c r="J259" s="52"/>
      <c r="K259" s="53"/>
      <c r="L259" s="54"/>
      <c r="M259" s="55"/>
      <c r="N259" s="52"/>
      <c r="O259" s="52"/>
      <c r="P259" s="52"/>
      <c r="Q259" s="53"/>
    </row>
    <row r="260" spans="1:17" x14ac:dyDescent="0.35">
      <c r="A260" s="45">
        <v>45914</v>
      </c>
      <c r="B260" s="46" t="s">
        <v>67</v>
      </c>
      <c r="C260" s="51"/>
      <c r="D260" s="51"/>
      <c r="E260" s="51"/>
      <c r="F260" s="51"/>
      <c r="G260" s="51"/>
      <c r="H260" s="51"/>
      <c r="I260" s="51"/>
      <c r="J260" s="52"/>
      <c r="K260" s="53"/>
      <c r="L260" s="54"/>
      <c r="M260" s="55"/>
      <c r="N260" s="52"/>
      <c r="O260" s="52"/>
      <c r="P260" s="52"/>
      <c r="Q260" s="53"/>
    </row>
    <row r="261" spans="1:17" ht="25" x14ac:dyDescent="0.35">
      <c r="A261" s="37">
        <v>45915</v>
      </c>
      <c r="B261" s="38" t="s">
        <v>68</v>
      </c>
      <c r="C261" s="39">
        <v>38</v>
      </c>
      <c r="D261" s="39"/>
      <c r="E261" s="39"/>
      <c r="F261" s="39"/>
      <c r="G261" s="72" t="s">
        <v>139</v>
      </c>
      <c r="H261" s="39"/>
      <c r="I261" s="39"/>
      <c r="J261" s="118" t="s">
        <v>139</v>
      </c>
      <c r="K261" s="60"/>
      <c r="L261" s="86"/>
      <c r="M261" s="87"/>
      <c r="N261" s="72" t="s">
        <v>139</v>
      </c>
      <c r="O261" s="85"/>
      <c r="P261" s="85"/>
      <c r="Q261" s="60"/>
    </row>
    <row r="262" spans="1:17" ht="25" x14ac:dyDescent="0.35">
      <c r="A262" s="37">
        <v>45916</v>
      </c>
      <c r="B262" s="38" t="s">
        <v>69</v>
      </c>
      <c r="C262" s="39">
        <v>38</v>
      </c>
      <c r="D262" s="39"/>
      <c r="E262" s="39"/>
      <c r="F262" s="39"/>
      <c r="G262" s="72" t="s">
        <v>139</v>
      </c>
      <c r="H262" s="39"/>
      <c r="I262" s="313" t="s">
        <v>104</v>
      </c>
      <c r="J262" s="118" t="s">
        <v>139</v>
      </c>
      <c r="K262" s="60"/>
      <c r="L262" s="86"/>
      <c r="M262" s="72" t="s">
        <v>104</v>
      </c>
      <c r="N262" s="72" t="s">
        <v>139</v>
      </c>
      <c r="O262" s="85"/>
      <c r="P262" s="85"/>
      <c r="Q262" s="60"/>
    </row>
    <row r="263" spans="1:17" ht="25" x14ac:dyDescent="0.35">
      <c r="A263" s="37">
        <v>45917</v>
      </c>
      <c r="B263" s="38" t="s">
        <v>63</v>
      </c>
      <c r="C263" s="39">
        <v>38</v>
      </c>
      <c r="D263" s="391" t="s">
        <v>86</v>
      </c>
      <c r="E263" s="392"/>
      <c r="F263" s="393"/>
      <c r="G263" s="72" t="s">
        <v>139</v>
      </c>
      <c r="H263" s="39"/>
      <c r="I263" s="313" t="s">
        <v>104</v>
      </c>
      <c r="J263" s="118" t="s">
        <v>139</v>
      </c>
      <c r="K263" s="121" t="s">
        <v>86</v>
      </c>
      <c r="L263" s="86"/>
      <c r="M263" s="72" t="s">
        <v>104</v>
      </c>
      <c r="N263" s="72" t="s">
        <v>139</v>
      </c>
      <c r="O263" s="313" t="s">
        <v>86</v>
      </c>
      <c r="P263" s="85"/>
      <c r="Q263" s="60"/>
    </row>
    <row r="264" spans="1:17" ht="25" x14ac:dyDescent="0.35">
      <c r="A264" s="37">
        <v>45918</v>
      </c>
      <c r="B264" s="38" t="s">
        <v>64</v>
      </c>
      <c r="C264" s="39">
        <v>38</v>
      </c>
      <c r="D264" s="391" t="s">
        <v>86</v>
      </c>
      <c r="E264" s="392"/>
      <c r="F264" s="393"/>
      <c r="G264" s="72" t="s">
        <v>139</v>
      </c>
      <c r="H264" s="39"/>
      <c r="I264" s="39"/>
      <c r="J264" s="118" t="s">
        <v>139</v>
      </c>
      <c r="K264" s="121" t="s">
        <v>86</v>
      </c>
      <c r="L264" s="86"/>
      <c r="M264" s="87"/>
      <c r="N264" s="72" t="s">
        <v>139</v>
      </c>
      <c r="O264" s="313" t="s">
        <v>86</v>
      </c>
      <c r="P264" s="85"/>
      <c r="Q264" s="60"/>
    </row>
    <row r="265" spans="1:17" ht="25" x14ac:dyDescent="0.35">
      <c r="A265" s="37">
        <v>45919</v>
      </c>
      <c r="B265" s="38" t="s">
        <v>65</v>
      </c>
      <c r="C265" s="39">
        <v>38</v>
      </c>
      <c r="D265" s="39"/>
      <c r="E265" s="39"/>
      <c r="F265" s="39"/>
      <c r="G265" s="72" t="s">
        <v>139</v>
      </c>
      <c r="H265" s="39"/>
      <c r="I265" s="39"/>
      <c r="J265" s="118" t="s">
        <v>139</v>
      </c>
      <c r="K265" s="60"/>
      <c r="L265" s="86"/>
      <c r="M265" s="87"/>
      <c r="N265" s="72" t="s">
        <v>139</v>
      </c>
      <c r="O265" s="85"/>
      <c r="P265" s="85"/>
      <c r="Q265" s="60"/>
    </row>
    <row r="266" spans="1:17" x14ac:dyDescent="0.35">
      <c r="A266" s="45">
        <v>45920</v>
      </c>
      <c r="B266" s="46" t="s">
        <v>66</v>
      </c>
      <c r="C266" s="51"/>
      <c r="D266" s="51"/>
      <c r="E266" s="51"/>
      <c r="F266" s="51"/>
      <c r="G266" s="51"/>
      <c r="H266" s="51"/>
      <c r="I266" s="51"/>
      <c r="J266" s="52"/>
      <c r="K266" s="53"/>
      <c r="L266" s="54"/>
      <c r="M266" s="55"/>
      <c r="N266" s="52"/>
      <c r="O266" s="52"/>
      <c r="P266" s="52"/>
      <c r="Q266" s="53"/>
    </row>
    <row r="267" spans="1:17" x14ac:dyDescent="0.35">
      <c r="A267" s="45">
        <v>45921</v>
      </c>
      <c r="B267" s="46" t="s">
        <v>67</v>
      </c>
      <c r="C267" s="51"/>
      <c r="D267" s="51"/>
      <c r="E267" s="51"/>
      <c r="F267" s="51"/>
      <c r="G267" s="51"/>
      <c r="H267" s="51"/>
      <c r="I267" s="51"/>
      <c r="J267" s="52"/>
      <c r="K267" s="53"/>
      <c r="L267" s="54"/>
      <c r="M267" s="55"/>
      <c r="N267" s="52"/>
      <c r="O267" s="52"/>
      <c r="P267" s="52"/>
      <c r="Q267" s="53"/>
    </row>
    <row r="268" spans="1:17" x14ac:dyDescent="0.35">
      <c r="A268" s="37">
        <v>45922</v>
      </c>
      <c r="B268" s="38" t="s">
        <v>68</v>
      </c>
      <c r="C268" s="39">
        <v>39</v>
      </c>
      <c r="D268" s="39"/>
      <c r="E268" s="39"/>
      <c r="F268" s="39"/>
      <c r="G268" s="39"/>
      <c r="H268" s="39"/>
      <c r="I268" s="39"/>
      <c r="J268" s="85"/>
      <c r="K268" s="60"/>
      <c r="L268" s="86"/>
      <c r="M268" s="87"/>
      <c r="N268" s="85"/>
      <c r="O268" s="85"/>
      <c r="P268" s="85"/>
      <c r="Q268" s="60"/>
    </row>
    <row r="269" spans="1:17" ht="50" x14ac:dyDescent="0.35">
      <c r="A269" s="37">
        <v>45923</v>
      </c>
      <c r="B269" s="38" t="s">
        <v>69</v>
      </c>
      <c r="C269" s="39">
        <v>39</v>
      </c>
      <c r="D269" s="391" t="s">
        <v>140</v>
      </c>
      <c r="E269" s="392"/>
      <c r="F269" s="393"/>
      <c r="G269" s="39"/>
      <c r="H269" s="39"/>
      <c r="I269" s="72" t="s">
        <v>221</v>
      </c>
      <c r="J269" s="118" t="s">
        <v>141</v>
      </c>
      <c r="K269" s="118" t="s">
        <v>96</v>
      </c>
      <c r="L269" s="86"/>
      <c r="M269" s="72" t="s">
        <v>96</v>
      </c>
      <c r="N269" s="72" t="s">
        <v>141</v>
      </c>
      <c r="O269" s="85"/>
      <c r="P269" s="85"/>
      <c r="Q269" s="60"/>
    </row>
    <row r="270" spans="1:17" ht="50" x14ac:dyDescent="0.35">
      <c r="A270" s="37">
        <v>45924</v>
      </c>
      <c r="B270" s="38" t="s">
        <v>63</v>
      </c>
      <c r="C270" s="39">
        <v>39</v>
      </c>
      <c r="D270" s="391" t="s">
        <v>140</v>
      </c>
      <c r="E270" s="392"/>
      <c r="F270" s="393"/>
      <c r="G270" s="39"/>
      <c r="H270" s="39"/>
      <c r="I270" s="72" t="s">
        <v>221</v>
      </c>
      <c r="J270" s="118" t="s">
        <v>141</v>
      </c>
      <c r="K270" s="118" t="s">
        <v>96</v>
      </c>
      <c r="L270" s="86"/>
      <c r="M270" s="72" t="s">
        <v>96</v>
      </c>
      <c r="N270" s="72" t="s">
        <v>141</v>
      </c>
      <c r="O270" s="85"/>
      <c r="P270" s="85"/>
      <c r="Q270" s="60"/>
    </row>
    <row r="271" spans="1:17" ht="50" x14ac:dyDescent="0.35">
      <c r="A271" s="37">
        <v>45925</v>
      </c>
      <c r="B271" s="38" t="s">
        <v>64</v>
      </c>
      <c r="C271" s="39">
        <v>39</v>
      </c>
      <c r="D271" s="39"/>
      <c r="E271" s="39"/>
      <c r="F271" s="39"/>
      <c r="G271" s="39"/>
      <c r="H271" s="39"/>
      <c r="I271" s="72" t="s">
        <v>221</v>
      </c>
      <c r="J271" s="85"/>
      <c r="K271" s="118" t="s">
        <v>96</v>
      </c>
      <c r="L271" s="86"/>
      <c r="M271" s="72" t="s">
        <v>96</v>
      </c>
      <c r="N271" s="85"/>
      <c r="O271" s="85"/>
      <c r="P271" s="85"/>
      <c r="Q271" s="60"/>
    </row>
    <row r="272" spans="1:17" x14ac:dyDescent="0.35">
      <c r="A272" s="37">
        <v>45926</v>
      </c>
      <c r="B272" s="38" t="s">
        <v>65</v>
      </c>
      <c r="C272" s="39">
        <v>39</v>
      </c>
      <c r="D272" s="39"/>
      <c r="E272" s="39"/>
      <c r="F272" s="39"/>
      <c r="G272" s="39"/>
      <c r="H272" s="39"/>
      <c r="I272" s="39"/>
      <c r="J272" s="85"/>
      <c r="K272" s="60"/>
      <c r="L272" s="86"/>
      <c r="M272" s="87"/>
      <c r="N272" s="85"/>
      <c r="O272" s="85"/>
      <c r="P272" s="85"/>
      <c r="Q272" s="60"/>
    </row>
    <row r="273" spans="1:17" x14ac:dyDescent="0.35">
      <c r="A273" s="45">
        <v>45927</v>
      </c>
      <c r="B273" s="46" t="s">
        <v>66</v>
      </c>
      <c r="C273" s="51"/>
      <c r="D273" s="51"/>
      <c r="E273" s="51"/>
      <c r="F273" s="51"/>
      <c r="G273" s="51"/>
      <c r="H273" s="51"/>
      <c r="I273" s="51"/>
      <c r="J273" s="52"/>
      <c r="K273" s="53"/>
      <c r="L273" s="54"/>
      <c r="M273" s="55"/>
      <c r="N273" s="52"/>
      <c r="O273" s="52"/>
      <c r="P273" s="52"/>
      <c r="Q273" s="53"/>
    </row>
    <row r="274" spans="1:17" x14ac:dyDescent="0.35">
      <c r="A274" s="45">
        <v>45928</v>
      </c>
      <c r="B274" s="46" t="s">
        <v>67</v>
      </c>
      <c r="C274" s="51"/>
      <c r="D274" s="51"/>
      <c r="E274" s="51"/>
      <c r="F274" s="51"/>
      <c r="G274" s="51"/>
      <c r="H274" s="51"/>
      <c r="I274" s="51"/>
      <c r="J274" s="52"/>
      <c r="K274" s="53"/>
      <c r="L274" s="54"/>
      <c r="M274" s="55"/>
      <c r="N274" s="52"/>
      <c r="O274" s="52"/>
      <c r="P274" s="52"/>
      <c r="Q274" s="53"/>
    </row>
    <row r="275" spans="1:17" x14ac:dyDescent="0.35">
      <c r="A275" s="37">
        <v>45929</v>
      </c>
      <c r="B275" s="38" t="s">
        <v>68</v>
      </c>
      <c r="C275" s="39">
        <v>40</v>
      </c>
      <c r="D275" s="39"/>
      <c r="E275" s="39"/>
      <c r="F275" s="39"/>
      <c r="G275" s="39"/>
      <c r="H275" s="39"/>
      <c r="I275" s="39"/>
      <c r="J275" s="85"/>
      <c r="K275" s="60"/>
      <c r="L275" s="86"/>
      <c r="M275" s="87"/>
      <c r="N275" s="85"/>
      <c r="O275" s="85"/>
      <c r="P275" s="85"/>
      <c r="Q275" s="60"/>
    </row>
    <row r="276" spans="1:17" ht="37.5" x14ac:dyDescent="0.35">
      <c r="A276" s="37">
        <v>45930</v>
      </c>
      <c r="B276" s="38" t="s">
        <v>69</v>
      </c>
      <c r="C276" s="39">
        <v>40</v>
      </c>
      <c r="D276" s="391" t="s">
        <v>105</v>
      </c>
      <c r="E276" s="392"/>
      <c r="F276" s="393"/>
      <c r="G276" s="39"/>
      <c r="H276" s="39"/>
      <c r="I276" s="39"/>
      <c r="J276" s="85"/>
      <c r="K276" s="60"/>
      <c r="L276" s="86"/>
      <c r="M276" s="72" t="s">
        <v>105</v>
      </c>
      <c r="N276" s="85"/>
      <c r="O276" s="85"/>
      <c r="P276" s="85"/>
      <c r="Q276" s="60"/>
    </row>
    <row r="277" spans="1:17" ht="37.5" x14ac:dyDescent="0.35">
      <c r="A277" s="37">
        <v>45931</v>
      </c>
      <c r="B277" s="38" t="s">
        <v>63</v>
      </c>
      <c r="C277" s="39">
        <v>40</v>
      </c>
      <c r="D277" s="391" t="s">
        <v>105</v>
      </c>
      <c r="E277" s="392"/>
      <c r="F277" s="393"/>
      <c r="G277" s="39"/>
      <c r="H277" s="39"/>
      <c r="I277" s="39"/>
      <c r="J277" s="85"/>
      <c r="K277" s="60"/>
      <c r="L277" s="86"/>
      <c r="M277" s="72" t="s">
        <v>105</v>
      </c>
      <c r="N277" s="85"/>
      <c r="O277" s="85"/>
      <c r="P277" s="85"/>
      <c r="Q277" s="60"/>
    </row>
    <row r="278" spans="1:17" x14ac:dyDescent="0.35">
      <c r="A278" s="37">
        <v>45932</v>
      </c>
      <c r="B278" s="38" t="s">
        <v>64</v>
      </c>
      <c r="C278" s="39">
        <v>40</v>
      </c>
      <c r="D278" s="39"/>
      <c r="E278" s="39"/>
      <c r="F278" s="39"/>
      <c r="G278" s="39"/>
      <c r="H278" s="39"/>
      <c r="I278" s="39"/>
      <c r="J278" s="85"/>
      <c r="K278" s="60"/>
      <c r="L278" s="86"/>
      <c r="M278" s="87"/>
      <c r="N278" s="85"/>
      <c r="O278" s="85"/>
      <c r="P278" s="85"/>
      <c r="Q278" s="60"/>
    </row>
    <row r="279" spans="1:17" x14ac:dyDescent="0.35">
      <c r="A279" s="76">
        <v>45933</v>
      </c>
      <c r="B279" s="77" t="s">
        <v>65</v>
      </c>
      <c r="C279" s="89">
        <v>40</v>
      </c>
      <c r="D279" s="51"/>
      <c r="E279" s="51"/>
      <c r="F279" s="51"/>
      <c r="G279" s="51"/>
      <c r="H279" s="51"/>
      <c r="I279" s="51"/>
      <c r="J279" s="52"/>
      <c r="K279" s="53"/>
      <c r="L279" s="54"/>
      <c r="M279" s="55"/>
      <c r="N279" s="52"/>
      <c r="O279" s="52"/>
      <c r="P279" s="52"/>
      <c r="Q279" s="53"/>
    </row>
    <row r="280" spans="1:17" x14ac:dyDescent="0.35">
      <c r="A280" s="45">
        <v>45934</v>
      </c>
      <c r="B280" s="46" t="s">
        <v>66</v>
      </c>
      <c r="C280" s="51"/>
      <c r="D280" s="51"/>
      <c r="E280" s="51"/>
      <c r="F280" s="51"/>
      <c r="G280" s="51"/>
      <c r="H280" s="51"/>
      <c r="I280" s="51"/>
      <c r="J280" s="52"/>
      <c r="K280" s="53"/>
      <c r="L280" s="54"/>
      <c r="M280" s="55"/>
      <c r="N280" s="52"/>
      <c r="O280" s="52"/>
      <c r="P280" s="52"/>
      <c r="Q280" s="53"/>
    </row>
    <row r="281" spans="1:17" x14ac:dyDescent="0.35">
      <c r="A281" s="45">
        <v>45935</v>
      </c>
      <c r="B281" s="46" t="s">
        <v>67</v>
      </c>
      <c r="C281" s="51"/>
      <c r="D281" s="51"/>
      <c r="E281" s="51"/>
      <c r="F281" s="51"/>
      <c r="G281" s="51"/>
      <c r="H281" s="51"/>
      <c r="I281" s="51"/>
      <c r="J281" s="52"/>
      <c r="K281" s="53"/>
      <c r="L281" s="54"/>
      <c r="M281" s="55"/>
      <c r="N281" s="52"/>
      <c r="O281" s="52"/>
      <c r="P281" s="52"/>
      <c r="Q281" s="53"/>
    </row>
    <row r="282" spans="1:17" x14ac:dyDescent="0.35">
      <c r="A282" s="37">
        <v>45936</v>
      </c>
      <c r="B282" s="38" t="s">
        <v>68</v>
      </c>
      <c r="C282" s="39">
        <v>41</v>
      </c>
      <c r="D282" s="39"/>
      <c r="E282" s="39"/>
      <c r="F282" s="39"/>
      <c r="G282" s="39"/>
      <c r="H282" s="39"/>
      <c r="I282" s="39"/>
      <c r="J282" s="85"/>
      <c r="K282" s="60"/>
      <c r="L282" s="86"/>
      <c r="M282" s="87"/>
      <c r="N282" s="85"/>
      <c r="O282" s="85"/>
      <c r="P282" s="85"/>
      <c r="Q282" s="60"/>
    </row>
    <row r="283" spans="1:17" ht="25" x14ac:dyDescent="0.35">
      <c r="A283" s="37">
        <v>45937</v>
      </c>
      <c r="B283" s="38" t="s">
        <v>69</v>
      </c>
      <c r="C283" s="39">
        <v>41</v>
      </c>
      <c r="D283" s="391" t="s">
        <v>95</v>
      </c>
      <c r="E283" s="392"/>
      <c r="F283" s="393"/>
      <c r="G283" s="39"/>
      <c r="H283" s="39"/>
      <c r="I283" s="39"/>
      <c r="J283" s="85"/>
      <c r="K283" s="60"/>
      <c r="L283" s="86"/>
      <c r="M283" s="72" t="s">
        <v>95</v>
      </c>
      <c r="N283" s="85"/>
      <c r="O283" s="85"/>
      <c r="P283" s="85"/>
      <c r="Q283" s="60"/>
    </row>
    <row r="284" spans="1:17" ht="25" x14ac:dyDescent="0.35">
      <c r="A284" s="37">
        <v>45938</v>
      </c>
      <c r="B284" s="38" t="s">
        <v>63</v>
      </c>
      <c r="C284" s="39">
        <v>41</v>
      </c>
      <c r="D284" s="391" t="s">
        <v>95</v>
      </c>
      <c r="E284" s="392"/>
      <c r="F284" s="393"/>
      <c r="G284" s="39"/>
      <c r="H284" s="39"/>
      <c r="I284" s="39"/>
      <c r="J284" s="85"/>
      <c r="K284" s="60"/>
      <c r="L284" s="86"/>
      <c r="M284" s="72" t="s">
        <v>95</v>
      </c>
      <c r="N284" s="85"/>
      <c r="O284" s="85"/>
      <c r="P284" s="85"/>
      <c r="Q284" s="60"/>
    </row>
    <row r="285" spans="1:17" x14ac:dyDescent="0.35">
      <c r="A285" s="37">
        <v>45939</v>
      </c>
      <c r="B285" s="38" t="s">
        <v>64</v>
      </c>
      <c r="C285" s="39">
        <v>41</v>
      </c>
      <c r="D285" s="39"/>
      <c r="E285" s="39"/>
      <c r="F285" s="39"/>
      <c r="G285" s="39"/>
      <c r="H285" s="39"/>
      <c r="I285" s="39"/>
      <c r="J285" s="85"/>
      <c r="K285" s="60"/>
      <c r="L285" s="86"/>
      <c r="M285" s="87"/>
      <c r="N285" s="85"/>
      <c r="O285" s="85"/>
      <c r="P285" s="85"/>
      <c r="Q285" s="60"/>
    </row>
    <row r="286" spans="1:17" x14ac:dyDescent="0.35">
      <c r="A286" s="37">
        <v>45940</v>
      </c>
      <c r="B286" s="38" t="s">
        <v>65</v>
      </c>
      <c r="C286" s="39">
        <v>41</v>
      </c>
      <c r="D286" s="39"/>
      <c r="E286" s="39"/>
      <c r="F286" s="39"/>
      <c r="G286" s="39"/>
      <c r="H286" s="39"/>
      <c r="I286" s="39"/>
      <c r="J286" s="85"/>
      <c r="K286" s="60"/>
      <c r="L286" s="86"/>
      <c r="M286" s="87"/>
      <c r="N286" s="85"/>
      <c r="O286" s="85"/>
      <c r="P286" s="85"/>
      <c r="Q286" s="60"/>
    </row>
    <row r="287" spans="1:17" x14ac:dyDescent="0.35">
      <c r="A287" s="45">
        <v>45941</v>
      </c>
      <c r="B287" s="46" t="s">
        <v>66</v>
      </c>
      <c r="C287" s="51"/>
      <c r="D287" s="51"/>
      <c r="E287" s="51"/>
      <c r="F287" s="51"/>
      <c r="G287" s="51"/>
      <c r="H287" s="51"/>
      <c r="I287" s="51"/>
      <c r="J287" s="52"/>
      <c r="K287" s="53"/>
      <c r="L287" s="54"/>
      <c r="M287" s="55"/>
      <c r="N287" s="52"/>
      <c r="O287" s="52"/>
      <c r="P287" s="52"/>
      <c r="Q287" s="53"/>
    </row>
    <row r="288" spans="1:17" x14ac:dyDescent="0.35">
      <c r="A288" s="45">
        <v>45942</v>
      </c>
      <c r="B288" s="46" t="s">
        <v>67</v>
      </c>
      <c r="C288" s="51"/>
      <c r="D288" s="51"/>
      <c r="E288" s="51"/>
      <c r="F288" s="51"/>
      <c r="G288" s="51"/>
      <c r="H288" s="51"/>
      <c r="I288" s="51"/>
      <c r="J288" s="52"/>
      <c r="K288" s="53"/>
      <c r="L288" s="54"/>
      <c r="M288" s="55"/>
      <c r="N288" s="52"/>
      <c r="O288" s="52"/>
      <c r="P288" s="52"/>
      <c r="Q288" s="53"/>
    </row>
    <row r="289" spans="1:17" ht="44.4" customHeight="1" x14ac:dyDescent="0.35">
      <c r="A289" s="37">
        <v>45943</v>
      </c>
      <c r="B289" s="38" t="s">
        <v>68</v>
      </c>
      <c r="C289" s="39">
        <v>42</v>
      </c>
      <c r="D289" s="391" t="s">
        <v>142</v>
      </c>
      <c r="E289" s="392"/>
      <c r="F289" s="393"/>
      <c r="G289" s="39"/>
      <c r="H289" s="39"/>
      <c r="I289" s="39"/>
      <c r="J289" s="40"/>
      <c r="K289" s="41"/>
      <c r="L289" s="42"/>
      <c r="M289" s="313" t="s">
        <v>142</v>
      </c>
      <c r="N289" s="44"/>
      <c r="O289" s="44"/>
      <c r="P289" s="44"/>
      <c r="Q289" s="41"/>
    </row>
    <row r="290" spans="1:17" ht="44.4" customHeight="1" x14ac:dyDescent="0.35">
      <c r="A290" s="37">
        <v>45944</v>
      </c>
      <c r="B290" s="38" t="s">
        <v>69</v>
      </c>
      <c r="C290" s="39">
        <v>42</v>
      </c>
      <c r="D290" s="391" t="s">
        <v>142</v>
      </c>
      <c r="E290" s="392"/>
      <c r="F290" s="393"/>
      <c r="G290" s="72" t="s">
        <v>143</v>
      </c>
      <c r="H290" s="39"/>
      <c r="I290" s="118" t="s">
        <v>143</v>
      </c>
      <c r="J290" s="40"/>
      <c r="K290" s="41"/>
      <c r="L290" s="42"/>
      <c r="M290" s="313" t="s">
        <v>142</v>
      </c>
      <c r="N290" s="72" t="s">
        <v>143</v>
      </c>
      <c r="O290" s="44"/>
      <c r="P290" s="44"/>
      <c r="Q290" s="41"/>
    </row>
    <row r="291" spans="1:17" ht="44.4" customHeight="1" x14ac:dyDescent="0.35">
      <c r="A291" s="37">
        <v>45945</v>
      </c>
      <c r="B291" s="38" t="s">
        <v>63</v>
      </c>
      <c r="C291" s="39">
        <v>42</v>
      </c>
      <c r="D291" s="391" t="s">
        <v>142</v>
      </c>
      <c r="E291" s="392"/>
      <c r="F291" s="393"/>
      <c r="G291" s="72" t="s">
        <v>144</v>
      </c>
      <c r="H291" s="39"/>
      <c r="I291" s="118" t="s">
        <v>144</v>
      </c>
      <c r="J291" s="40"/>
      <c r="K291" s="41"/>
      <c r="L291" s="42"/>
      <c r="M291" s="313" t="s">
        <v>142</v>
      </c>
      <c r="N291" s="72" t="s">
        <v>144</v>
      </c>
      <c r="O291" s="44"/>
      <c r="P291" s="44"/>
      <c r="Q291" s="41"/>
    </row>
    <row r="292" spans="1:17" ht="44.4" customHeight="1" x14ac:dyDescent="0.35">
      <c r="A292" s="37">
        <v>45946</v>
      </c>
      <c r="B292" s="38" t="s">
        <v>64</v>
      </c>
      <c r="C292" s="39">
        <v>42</v>
      </c>
      <c r="D292" s="391" t="s">
        <v>142</v>
      </c>
      <c r="E292" s="392"/>
      <c r="F292" s="393"/>
      <c r="G292" s="72" t="s">
        <v>145</v>
      </c>
      <c r="H292" s="39"/>
      <c r="I292" s="118" t="s">
        <v>145</v>
      </c>
      <c r="J292" s="40"/>
      <c r="K292" s="41"/>
      <c r="L292" s="42"/>
      <c r="M292" s="313" t="s">
        <v>142</v>
      </c>
      <c r="N292" s="72" t="s">
        <v>145</v>
      </c>
      <c r="O292" s="44"/>
      <c r="P292" s="44"/>
      <c r="Q292" s="41"/>
    </row>
    <row r="293" spans="1:17" ht="44.4" customHeight="1" x14ac:dyDescent="0.35">
      <c r="A293" s="37">
        <v>45947</v>
      </c>
      <c r="B293" s="38" t="s">
        <v>65</v>
      </c>
      <c r="C293" s="39">
        <v>42</v>
      </c>
      <c r="D293" s="391" t="s">
        <v>142</v>
      </c>
      <c r="E293" s="392"/>
      <c r="F293" s="393"/>
      <c r="G293" s="72" t="s">
        <v>145</v>
      </c>
      <c r="H293" s="39"/>
      <c r="I293" s="118" t="s">
        <v>145</v>
      </c>
      <c r="J293" s="40"/>
      <c r="K293" s="41"/>
      <c r="L293" s="42"/>
      <c r="M293" s="313" t="s">
        <v>142</v>
      </c>
      <c r="N293" s="72" t="s">
        <v>145</v>
      </c>
      <c r="O293" s="44"/>
      <c r="P293" s="44"/>
      <c r="Q293" s="41"/>
    </row>
    <row r="294" spans="1:17" x14ac:dyDescent="0.35">
      <c r="A294" s="45">
        <v>45948</v>
      </c>
      <c r="B294" s="46" t="s">
        <v>66</v>
      </c>
      <c r="C294" s="51"/>
      <c r="D294" s="51"/>
      <c r="E294" s="51"/>
      <c r="F294" s="51"/>
      <c r="G294" s="51"/>
      <c r="H294" s="51"/>
      <c r="I294" s="51"/>
      <c r="J294" s="52"/>
      <c r="K294" s="53"/>
      <c r="L294" s="54"/>
      <c r="M294" s="55"/>
      <c r="N294" s="52"/>
      <c r="O294" s="52"/>
      <c r="P294" s="52"/>
      <c r="Q294" s="53"/>
    </row>
    <row r="295" spans="1:17" x14ac:dyDescent="0.35">
      <c r="A295" s="45">
        <v>45949</v>
      </c>
      <c r="B295" s="46" t="s">
        <v>67</v>
      </c>
      <c r="C295" s="51"/>
      <c r="D295" s="51"/>
      <c r="E295" s="51"/>
      <c r="F295" s="51"/>
      <c r="G295" s="51"/>
      <c r="H295" s="51"/>
      <c r="I295" s="51"/>
      <c r="J295" s="52"/>
      <c r="K295" s="53"/>
      <c r="L295" s="54"/>
      <c r="M295" s="55"/>
      <c r="N295" s="52"/>
      <c r="O295" s="52"/>
      <c r="P295" s="52"/>
      <c r="Q295" s="53"/>
    </row>
    <row r="296" spans="1:17" x14ac:dyDescent="0.35">
      <c r="A296" s="37">
        <v>45950</v>
      </c>
      <c r="B296" s="38" t="s">
        <v>68</v>
      </c>
      <c r="C296" s="39">
        <v>43</v>
      </c>
      <c r="D296" s="39"/>
      <c r="E296" s="39"/>
      <c r="F296" s="39"/>
      <c r="G296" s="39"/>
      <c r="H296" s="39"/>
      <c r="I296" s="39"/>
      <c r="J296" s="40"/>
      <c r="K296" s="41"/>
      <c r="L296" s="42"/>
      <c r="M296" s="43"/>
      <c r="N296" s="44"/>
      <c r="O296" s="44"/>
      <c r="P296" s="44"/>
      <c r="Q296" s="41"/>
    </row>
    <row r="297" spans="1:17" ht="37.5" x14ac:dyDescent="0.35">
      <c r="A297" s="37">
        <v>45951</v>
      </c>
      <c r="B297" s="38" t="s">
        <v>69</v>
      </c>
      <c r="C297" s="39">
        <v>43</v>
      </c>
      <c r="D297" s="391" t="s">
        <v>146</v>
      </c>
      <c r="E297" s="392"/>
      <c r="F297" s="393"/>
      <c r="G297" s="39"/>
      <c r="H297" s="39"/>
      <c r="I297" s="39"/>
      <c r="J297" s="40"/>
      <c r="K297" s="41"/>
      <c r="L297" s="42"/>
      <c r="M297" s="72" t="s">
        <v>146</v>
      </c>
      <c r="N297" s="44"/>
      <c r="O297" s="44"/>
      <c r="P297" s="44"/>
      <c r="Q297" s="41"/>
    </row>
    <row r="298" spans="1:17" ht="37.5" x14ac:dyDescent="0.35">
      <c r="A298" s="37">
        <v>45952</v>
      </c>
      <c r="B298" s="38" t="s">
        <v>63</v>
      </c>
      <c r="C298" s="39">
        <v>43</v>
      </c>
      <c r="D298" s="391" t="s">
        <v>146</v>
      </c>
      <c r="E298" s="392"/>
      <c r="F298" s="393"/>
      <c r="G298" s="39"/>
      <c r="H298" s="39"/>
      <c r="I298" s="39"/>
      <c r="J298" s="40"/>
      <c r="K298" s="41"/>
      <c r="L298" s="42"/>
      <c r="M298" s="72" t="s">
        <v>146</v>
      </c>
      <c r="N298" s="44"/>
      <c r="O298" s="44"/>
      <c r="P298" s="44"/>
      <c r="Q298" s="41"/>
    </row>
    <row r="299" spans="1:17" ht="37.5" x14ac:dyDescent="0.35">
      <c r="A299" s="37">
        <v>45953</v>
      </c>
      <c r="B299" s="38" t="s">
        <v>64</v>
      </c>
      <c r="C299" s="39">
        <v>43</v>
      </c>
      <c r="D299" s="391" t="s">
        <v>146</v>
      </c>
      <c r="E299" s="392"/>
      <c r="F299" s="393"/>
      <c r="G299" s="39"/>
      <c r="H299" s="39"/>
      <c r="I299" s="39"/>
      <c r="J299" s="40"/>
      <c r="K299" s="41"/>
      <c r="L299" s="42"/>
      <c r="M299" s="72" t="s">
        <v>146</v>
      </c>
      <c r="N299" s="44"/>
      <c r="O299" s="44"/>
      <c r="P299" s="44"/>
      <c r="Q299" s="41"/>
    </row>
    <row r="300" spans="1:17" x14ac:dyDescent="0.35">
      <c r="A300" s="37">
        <v>45954</v>
      </c>
      <c r="B300" s="38" t="s">
        <v>65</v>
      </c>
      <c r="C300" s="39">
        <v>43</v>
      </c>
      <c r="D300" s="39"/>
      <c r="E300" s="39"/>
      <c r="F300" s="39"/>
      <c r="G300" s="39"/>
      <c r="H300" s="39"/>
      <c r="I300" s="39"/>
      <c r="J300" s="40"/>
      <c r="K300" s="41"/>
      <c r="L300" s="42"/>
      <c r="M300" s="43"/>
      <c r="N300" s="44"/>
      <c r="O300" s="44"/>
      <c r="P300" s="44"/>
      <c r="Q300" s="41"/>
    </row>
    <row r="301" spans="1:17" x14ac:dyDescent="0.35">
      <c r="A301" s="45">
        <v>45955</v>
      </c>
      <c r="B301" s="46" t="s">
        <v>66</v>
      </c>
      <c r="C301" s="51"/>
      <c r="D301" s="51"/>
      <c r="E301" s="51"/>
      <c r="F301" s="51"/>
      <c r="G301" s="51"/>
      <c r="H301" s="51"/>
      <c r="I301" s="51"/>
      <c r="J301" s="52"/>
      <c r="K301" s="53"/>
      <c r="L301" s="54"/>
      <c r="M301" s="55"/>
      <c r="N301" s="52"/>
      <c r="O301" s="52"/>
      <c r="P301" s="52"/>
      <c r="Q301" s="53"/>
    </row>
    <row r="302" spans="1:17" x14ac:dyDescent="0.35">
      <c r="A302" s="45">
        <v>45956</v>
      </c>
      <c r="B302" s="46" t="s">
        <v>67</v>
      </c>
      <c r="C302" s="51"/>
      <c r="D302" s="51"/>
      <c r="E302" s="51"/>
      <c r="F302" s="51"/>
      <c r="G302" s="51"/>
      <c r="H302" s="51"/>
      <c r="I302" s="51"/>
      <c r="J302" s="52"/>
      <c r="K302" s="53"/>
      <c r="L302" s="54"/>
      <c r="M302" s="55"/>
      <c r="N302" s="52"/>
      <c r="O302" s="52"/>
      <c r="P302" s="52"/>
      <c r="Q302" s="53"/>
    </row>
    <row r="303" spans="1:17" x14ac:dyDescent="0.35">
      <c r="A303" s="37">
        <v>45957</v>
      </c>
      <c r="B303" s="38" t="s">
        <v>68</v>
      </c>
      <c r="C303" s="39">
        <v>44</v>
      </c>
      <c r="D303" s="39"/>
      <c r="E303" s="39"/>
      <c r="F303" s="39"/>
      <c r="G303" s="39"/>
      <c r="H303" s="39"/>
      <c r="I303" s="39"/>
      <c r="J303" s="85"/>
      <c r="K303" s="60"/>
      <c r="L303" s="86"/>
      <c r="M303" s="87"/>
      <c r="N303" s="85"/>
      <c r="O303" s="85"/>
      <c r="P303" s="85"/>
      <c r="Q303" s="60"/>
    </row>
    <row r="304" spans="1:17" ht="75" x14ac:dyDescent="0.35">
      <c r="A304" s="37">
        <v>45958</v>
      </c>
      <c r="B304" s="38" t="s">
        <v>69</v>
      </c>
      <c r="C304" s="39">
        <v>44</v>
      </c>
      <c r="D304" s="391" t="s">
        <v>137</v>
      </c>
      <c r="E304" s="392"/>
      <c r="F304" s="393"/>
      <c r="G304" s="72" t="s">
        <v>218</v>
      </c>
      <c r="H304" s="72" t="s">
        <v>94</v>
      </c>
      <c r="I304" s="118" t="s">
        <v>90</v>
      </c>
      <c r="J304" s="118" t="s">
        <v>137</v>
      </c>
      <c r="K304" s="60"/>
      <c r="L304" s="86"/>
      <c r="M304" s="72" t="s">
        <v>94</v>
      </c>
      <c r="N304" s="72" t="s">
        <v>90</v>
      </c>
      <c r="O304" s="72" t="s">
        <v>137</v>
      </c>
      <c r="P304" s="85"/>
      <c r="Q304" s="60"/>
    </row>
    <row r="305" spans="1:17" ht="75" x14ac:dyDescent="0.35">
      <c r="A305" s="37">
        <v>45959</v>
      </c>
      <c r="B305" s="38" t="s">
        <v>63</v>
      </c>
      <c r="C305" s="39">
        <v>44</v>
      </c>
      <c r="D305" s="391" t="s">
        <v>137</v>
      </c>
      <c r="E305" s="392"/>
      <c r="F305" s="393"/>
      <c r="G305" s="72" t="s">
        <v>218</v>
      </c>
      <c r="H305" s="72" t="s">
        <v>94</v>
      </c>
      <c r="I305" s="118" t="s">
        <v>90</v>
      </c>
      <c r="J305" s="118" t="s">
        <v>137</v>
      </c>
      <c r="K305" s="60"/>
      <c r="L305" s="86"/>
      <c r="M305" s="72" t="s">
        <v>94</v>
      </c>
      <c r="N305" s="72" t="s">
        <v>90</v>
      </c>
      <c r="O305" s="72" t="s">
        <v>137</v>
      </c>
      <c r="P305" s="85"/>
      <c r="Q305" s="60"/>
    </row>
    <row r="306" spans="1:17" x14ac:dyDescent="0.35">
      <c r="A306" s="37">
        <v>45960</v>
      </c>
      <c r="B306" s="38" t="s">
        <v>64</v>
      </c>
      <c r="C306" s="39">
        <v>44</v>
      </c>
      <c r="D306" s="39"/>
      <c r="E306" s="39"/>
      <c r="F306" s="39"/>
      <c r="G306" s="39"/>
      <c r="H306" s="39"/>
      <c r="I306" s="39"/>
      <c r="J306" s="85"/>
      <c r="K306" s="60"/>
      <c r="L306" s="86"/>
      <c r="M306" s="87"/>
      <c r="N306" s="85"/>
      <c r="O306" s="85"/>
      <c r="P306" s="85"/>
      <c r="Q306" s="60"/>
    </row>
    <row r="307" spans="1:17" x14ac:dyDescent="0.35">
      <c r="A307" s="63">
        <v>45961</v>
      </c>
      <c r="B307" s="69" t="s">
        <v>65</v>
      </c>
      <c r="C307" s="70">
        <v>44</v>
      </c>
      <c r="D307" s="39"/>
      <c r="E307" s="39"/>
      <c r="F307" s="39"/>
      <c r="G307" s="39"/>
      <c r="H307" s="39"/>
      <c r="I307" s="39"/>
      <c r="J307" s="85"/>
      <c r="K307" s="60"/>
      <c r="L307" s="86"/>
      <c r="M307" s="87"/>
      <c r="N307" s="85"/>
      <c r="O307" s="85"/>
      <c r="P307" s="85"/>
      <c r="Q307" s="60"/>
    </row>
    <row r="308" spans="1:17" x14ac:dyDescent="0.35">
      <c r="A308" s="45">
        <v>45962</v>
      </c>
      <c r="B308" s="46" t="s">
        <v>66</v>
      </c>
      <c r="C308" s="51"/>
      <c r="D308" s="52"/>
      <c r="E308" s="52"/>
      <c r="F308" s="52"/>
      <c r="G308" s="52"/>
      <c r="H308" s="52"/>
      <c r="I308" s="51"/>
      <c r="J308" s="52"/>
      <c r="K308" s="53"/>
      <c r="L308" s="54"/>
      <c r="M308" s="55"/>
      <c r="N308" s="52"/>
      <c r="O308" s="52"/>
      <c r="P308" s="52"/>
      <c r="Q308" s="53"/>
    </row>
    <row r="309" spans="1:17" x14ac:dyDescent="0.35">
      <c r="A309" s="45">
        <v>45963</v>
      </c>
      <c r="B309" s="46" t="s">
        <v>67</v>
      </c>
      <c r="C309" s="51"/>
      <c r="D309" s="51"/>
      <c r="E309" s="51"/>
      <c r="F309" s="51"/>
      <c r="G309" s="51"/>
      <c r="H309" s="51"/>
      <c r="I309" s="51"/>
      <c r="J309" s="52"/>
      <c r="K309" s="53"/>
      <c r="L309" s="54"/>
      <c r="M309" s="55"/>
      <c r="N309" s="52"/>
      <c r="O309" s="52"/>
      <c r="P309" s="52"/>
      <c r="Q309" s="53"/>
    </row>
    <row r="310" spans="1:17" x14ac:dyDescent="0.35">
      <c r="A310" s="37">
        <v>45964</v>
      </c>
      <c r="B310" s="38" t="s">
        <v>68</v>
      </c>
      <c r="C310" s="39">
        <v>45</v>
      </c>
      <c r="D310" s="39"/>
      <c r="E310" s="39"/>
      <c r="F310" s="39"/>
      <c r="G310" s="39"/>
      <c r="H310" s="39"/>
      <c r="I310" s="39"/>
      <c r="J310" s="85"/>
      <c r="K310" s="60"/>
      <c r="L310" s="86"/>
      <c r="M310" s="87"/>
      <c r="N310" s="85"/>
      <c r="O310" s="85"/>
      <c r="P310" s="85"/>
      <c r="Q310" s="60"/>
    </row>
    <row r="311" spans="1:17" ht="37.5" x14ac:dyDescent="0.35">
      <c r="A311" s="37">
        <v>45965</v>
      </c>
      <c r="B311" s="38" t="s">
        <v>69</v>
      </c>
      <c r="C311" s="39">
        <v>45</v>
      </c>
      <c r="D311" s="391" t="s">
        <v>98</v>
      </c>
      <c r="E311" s="392"/>
      <c r="F311" s="393"/>
      <c r="G311" s="39"/>
      <c r="H311" s="39"/>
      <c r="I311" s="39"/>
      <c r="J311" s="85"/>
      <c r="K311" s="60"/>
      <c r="L311" s="86"/>
      <c r="M311" s="72" t="s">
        <v>98</v>
      </c>
      <c r="N311" s="85"/>
      <c r="O311" s="85"/>
      <c r="P311" s="85"/>
      <c r="Q311" s="60"/>
    </row>
    <row r="312" spans="1:17" ht="37.5" x14ac:dyDescent="0.35">
      <c r="A312" s="37">
        <v>45966</v>
      </c>
      <c r="B312" s="38" t="s">
        <v>63</v>
      </c>
      <c r="C312" s="39">
        <v>45</v>
      </c>
      <c r="D312" s="391" t="s">
        <v>98</v>
      </c>
      <c r="E312" s="392"/>
      <c r="F312" s="393"/>
      <c r="G312" s="39"/>
      <c r="H312" s="39"/>
      <c r="I312" s="39"/>
      <c r="J312" s="85"/>
      <c r="K312" s="60"/>
      <c r="L312" s="86"/>
      <c r="M312" s="72" t="s">
        <v>98</v>
      </c>
      <c r="N312" s="85"/>
      <c r="O312" s="85"/>
      <c r="P312" s="85"/>
      <c r="Q312" s="60"/>
    </row>
    <row r="313" spans="1:17" x14ac:dyDescent="0.35">
      <c r="A313" s="37">
        <v>45967</v>
      </c>
      <c r="B313" s="38" t="s">
        <v>64</v>
      </c>
      <c r="C313" s="39">
        <v>45</v>
      </c>
      <c r="D313" s="39"/>
      <c r="E313" s="39"/>
      <c r="F313" s="39"/>
      <c r="G313" s="39"/>
      <c r="H313" s="39"/>
      <c r="I313" s="39"/>
      <c r="J313" s="85"/>
      <c r="K313" s="60"/>
      <c r="L313" s="86"/>
      <c r="M313" s="87"/>
      <c r="N313" s="85"/>
      <c r="O313" s="85"/>
      <c r="P313" s="85"/>
      <c r="Q313" s="60"/>
    </row>
    <row r="314" spans="1:17" x14ac:dyDescent="0.35">
      <c r="A314" s="37">
        <v>45968</v>
      </c>
      <c r="B314" s="38" t="s">
        <v>65</v>
      </c>
      <c r="C314" s="39">
        <v>45</v>
      </c>
      <c r="D314" s="39"/>
      <c r="E314" s="39"/>
      <c r="F314" s="39"/>
      <c r="G314" s="39"/>
      <c r="H314" s="39"/>
      <c r="I314" s="39"/>
      <c r="J314" s="85"/>
      <c r="K314" s="60"/>
      <c r="L314" s="86"/>
      <c r="M314" s="87"/>
      <c r="N314" s="85"/>
      <c r="O314" s="85"/>
      <c r="P314" s="85"/>
      <c r="Q314" s="60"/>
    </row>
    <row r="315" spans="1:17" x14ac:dyDescent="0.35">
      <c r="A315" s="45">
        <v>45969</v>
      </c>
      <c r="B315" s="46" t="s">
        <v>66</v>
      </c>
      <c r="C315" s="51"/>
      <c r="D315" s="51"/>
      <c r="E315" s="51"/>
      <c r="F315" s="51"/>
      <c r="G315" s="51"/>
      <c r="H315" s="51"/>
      <c r="I315" s="51"/>
      <c r="J315" s="52"/>
      <c r="K315" s="53"/>
      <c r="L315" s="54"/>
      <c r="M315" s="55"/>
      <c r="N315" s="52"/>
      <c r="O315" s="52"/>
      <c r="P315" s="52"/>
      <c r="Q315" s="53"/>
    </row>
    <row r="316" spans="1:17" x14ac:dyDescent="0.35">
      <c r="A316" s="45">
        <v>45970</v>
      </c>
      <c r="B316" s="46" t="s">
        <v>67</v>
      </c>
      <c r="C316" s="51"/>
      <c r="D316" s="51"/>
      <c r="E316" s="51"/>
      <c r="F316" s="51"/>
      <c r="G316" s="51"/>
      <c r="H316" s="51"/>
      <c r="I316" s="51"/>
      <c r="J316" s="52"/>
      <c r="K316" s="53"/>
      <c r="L316" s="54"/>
      <c r="M316" s="55"/>
      <c r="N316" s="52"/>
      <c r="O316" s="52"/>
      <c r="P316" s="52"/>
      <c r="Q316" s="53"/>
    </row>
    <row r="317" spans="1:17" ht="25" x14ac:dyDescent="0.35">
      <c r="A317" s="37">
        <v>45971</v>
      </c>
      <c r="B317" s="38" t="s">
        <v>68</v>
      </c>
      <c r="C317" s="39">
        <v>46</v>
      </c>
      <c r="D317" s="391" t="s">
        <v>147</v>
      </c>
      <c r="E317" s="392"/>
      <c r="F317" s="393"/>
      <c r="G317" s="39"/>
      <c r="H317" s="39"/>
      <c r="I317" s="39"/>
      <c r="J317" s="118" t="s">
        <v>147</v>
      </c>
      <c r="K317" s="40"/>
      <c r="L317" s="90"/>
      <c r="M317" s="91"/>
      <c r="N317" s="72" t="s">
        <v>147</v>
      </c>
      <c r="O317" s="40"/>
      <c r="P317" s="40"/>
      <c r="Q317" s="41"/>
    </row>
    <row r="318" spans="1:17" ht="37.5" x14ac:dyDescent="0.35">
      <c r="A318" s="37">
        <v>45972</v>
      </c>
      <c r="B318" s="38" t="s">
        <v>69</v>
      </c>
      <c r="C318" s="39">
        <v>46</v>
      </c>
      <c r="D318" s="391" t="s">
        <v>147</v>
      </c>
      <c r="E318" s="392"/>
      <c r="F318" s="393"/>
      <c r="G318" s="72" t="s">
        <v>148</v>
      </c>
      <c r="H318" s="39"/>
      <c r="I318" s="72" t="s">
        <v>149</v>
      </c>
      <c r="J318" s="118" t="s">
        <v>147</v>
      </c>
      <c r="K318" s="118" t="s">
        <v>148</v>
      </c>
      <c r="L318" s="90"/>
      <c r="M318" s="72" t="s">
        <v>149</v>
      </c>
      <c r="N318" s="72" t="s">
        <v>147</v>
      </c>
      <c r="O318" s="72" t="s">
        <v>148</v>
      </c>
      <c r="P318" s="40"/>
      <c r="Q318" s="41"/>
    </row>
    <row r="319" spans="1:17" ht="37.5" x14ac:dyDescent="0.35">
      <c r="A319" s="37">
        <v>45973</v>
      </c>
      <c r="B319" s="38" t="s">
        <v>63</v>
      </c>
      <c r="C319" s="39">
        <v>46</v>
      </c>
      <c r="D319" s="391" t="s">
        <v>147</v>
      </c>
      <c r="E319" s="392"/>
      <c r="F319" s="393"/>
      <c r="G319" s="72" t="s">
        <v>148</v>
      </c>
      <c r="H319" s="39"/>
      <c r="I319" s="72" t="s">
        <v>149</v>
      </c>
      <c r="J319" s="118" t="s">
        <v>147</v>
      </c>
      <c r="K319" s="118" t="s">
        <v>148</v>
      </c>
      <c r="L319" s="90"/>
      <c r="M319" s="72" t="s">
        <v>149</v>
      </c>
      <c r="N319" s="72" t="s">
        <v>147</v>
      </c>
      <c r="O319" s="72" t="s">
        <v>148</v>
      </c>
      <c r="P319" s="40"/>
      <c r="Q319" s="41"/>
    </row>
    <row r="320" spans="1:17" ht="25" x14ac:dyDescent="0.35">
      <c r="A320" s="37">
        <v>45974</v>
      </c>
      <c r="B320" s="38" t="s">
        <v>64</v>
      </c>
      <c r="C320" s="39">
        <v>46</v>
      </c>
      <c r="D320" s="391" t="s">
        <v>147</v>
      </c>
      <c r="E320" s="392"/>
      <c r="F320" s="393"/>
      <c r="G320" s="72" t="s">
        <v>148</v>
      </c>
      <c r="H320" s="39"/>
      <c r="I320" s="39"/>
      <c r="J320" s="118" t="s">
        <v>147</v>
      </c>
      <c r="K320" s="118" t="s">
        <v>148</v>
      </c>
      <c r="L320" s="90"/>
      <c r="M320" s="91"/>
      <c r="N320" s="72" t="s">
        <v>147</v>
      </c>
      <c r="O320" s="72" t="s">
        <v>148</v>
      </c>
      <c r="P320" s="40"/>
      <c r="Q320" s="41"/>
    </row>
    <row r="321" spans="1:17" ht="25" x14ac:dyDescent="0.35">
      <c r="A321" s="37">
        <v>45975</v>
      </c>
      <c r="B321" s="38" t="s">
        <v>65</v>
      </c>
      <c r="C321" s="39">
        <v>46</v>
      </c>
      <c r="D321" s="391" t="s">
        <v>147</v>
      </c>
      <c r="E321" s="392"/>
      <c r="F321" s="393"/>
      <c r="G321" s="72" t="s">
        <v>148</v>
      </c>
      <c r="H321" s="39"/>
      <c r="I321" s="39"/>
      <c r="J321" s="118" t="s">
        <v>147</v>
      </c>
      <c r="K321" s="118" t="s">
        <v>148</v>
      </c>
      <c r="L321" s="42"/>
      <c r="M321" s="43"/>
      <c r="N321" s="72" t="s">
        <v>147</v>
      </c>
      <c r="O321" s="72" t="s">
        <v>148</v>
      </c>
      <c r="P321" s="44"/>
      <c r="Q321" s="41"/>
    </row>
    <row r="322" spans="1:17" x14ac:dyDescent="0.35">
      <c r="A322" s="45">
        <v>45976</v>
      </c>
      <c r="B322" s="46" t="s">
        <v>66</v>
      </c>
      <c r="C322" s="51"/>
      <c r="D322" s="51"/>
      <c r="E322" s="51"/>
      <c r="F322" s="51"/>
      <c r="G322" s="51"/>
      <c r="H322" s="51"/>
      <c r="I322" s="51"/>
      <c r="J322" s="52"/>
      <c r="K322" s="53"/>
      <c r="L322" s="54"/>
      <c r="M322" s="55"/>
      <c r="N322" s="52"/>
      <c r="O322" s="52"/>
      <c r="P322" s="52"/>
      <c r="Q322" s="53"/>
    </row>
    <row r="323" spans="1:17" x14ac:dyDescent="0.35">
      <c r="A323" s="45">
        <v>45977</v>
      </c>
      <c r="B323" s="46" t="s">
        <v>67</v>
      </c>
      <c r="C323" s="51"/>
      <c r="D323" s="51"/>
      <c r="E323" s="51"/>
      <c r="F323" s="51"/>
      <c r="G323" s="51"/>
      <c r="H323" s="51"/>
      <c r="I323" s="51"/>
      <c r="J323" s="52"/>
      <c r="K323" s="53"/>
      <c r="L323" s="54"/>
      <c r="M323" s="55"/>
      <c r="N323" s="52"/>
      <c r="O323" s="52"/>
      <c r="P323" s="52"/>
      <c r="Q323" s="53"/>
    </row>
    <row r="324" spans="1:17" x14ac:dyDescent="0.35">
      <c r="A324" s="37">
        <v>45978</v>
      </c>
      <c r="B324" s="38" t="s">
        <v>68</v>
      </c>
      <c r="C324" s="39">
        <v>47</v>
      </c>
      <c r="D324" s="39"/>
      <c r="E324" s="39"/>
      <c r="F324" s="39"/>
      <c r="G324" s="39"/>
      <c r="H324" s="39"/>
      <c r="I324" s="39"/>
      <c r="J324" s="85"/>
      <c r="K324" s="60"/>
      <c r="L324" s="86"/>
      <c r="M324" s="87"/>
      <c r="N324" s="85"/>
      <c r="O324" s="85"/>
      <c r="P324" s="85"/>
      <c r="Q324" s="60"/>
    </row>
    <row r="325" spans="1:17" x14ac:dyDescent="0.35">
      <c r="A325" s="37">
        <v>45979</v>
      </c>
      <c r="B325" s="38" t="s">
        <v>69</v>
      </c>
      <c r="C325" s="39">
        <v>47</v>
      </c>
      <c r="D325" s="39"/>
      <c r="E325" s="39"/>
      <c r="F325" s="39"/>
      <c r="G325" s="39"/>
      <c r="H325" s="39"/>
      <c r="I325" s="39"/>
      <c r="J325" s="85"/>
      <c r="K325" s="60"/>
      <c r="L325" s="86"/>
      <c r="M325" s="87"/>
      <c r="N325" s="85"/>
      <c r="O325" s="85"/>
      <c r="P325" s="85"/>
      <c r="Q325" s="60"/>
    </row>
    <row r="326" spans="1:17" ht="25" x14ac:dyDescent="0.35">
      <c r="A326" s="37">
        <v>45980</v>
      </c>
      <c r="B326" s="38" t="s">
        <v>63</v>
      </c>
      <c r="C326" s="39">
        <v>47</v>
      </c>
      <c r="D326" s="391" t="s">
        <v>86</v>
      </c>
      <c r="E326" s="392"/>
      <c r="F326" s="393"/>
      <c r="G326" s="39"/>
      <c r="H326" s="39"/>
      <c r="I326" s="39"/>
      <c r="J326" s="85"/>
      <c r="K326" s="60"/>
      <c r="L326" s="86"/>
      <c r="M326" s="72" t="s">
        <v>86</v>
      </c>
      <c r="N326" s="85"/>
      <c r="O326" s="85"/>
      <c r="P326" s="85"/>
      <c r="Q326" s="60"/>
    </row>
    <row r="327" spans="1:17" ht="25" x14ac:dyDescent="0.35">
      <c r="A327" s="37">
        <v>45981</v>
      </c>
      <c r="B327" s="38" t="s">
        <v>64</v>
      </c>
      <c r="C327" s="39">
        <v>47</v>
      </c>
      <c r="D327" s="391" t="s">
        <v>86</v>
      </c>
      <c r="E327" s="392"/>
      <c r="F327" s="393"/>
      <c r="G327" s="39"/>
      <c r="H327" s="39"/>
      <c r="I327" s="39"/>
      <c r="J327" s="85"/>
      <c r="K327" s="60"/>
      <c r="L327" s="86"/>
      <c r="M327" s="72" t="s">
        <v>86</v>
      </c>
      <c r="N327" s="85"/>
      <c r="O327" s="85"/>
      <c r="P327" s="85"/>
      <c r="Q327" s="60"/>
    </row>
    <row r="328" spans="1:17" x14ac:dyDescent="0.35">
      <c r="A328" s="37">
        <v>45982</v>
      </c>
      <c r="B328" s="38" t="s">
        <v>65</v>
      </c>
      <c r="C328" s="39">
        <v>47</v>
      </c>
      <c r="D328" s="39"/>
      <c r="E328" s="39"/>
      <c r="F328" s="39"/>
      <c r="G328" s="39"/>
      <c r="H328" s="39"/>
      <c r="I328" s="39"/>
      <c r="J328" s="85"/>
      <c r="K328" s="60"/>
      <c r="L328" s="86"/>
      <c r="M328" s="87"/>
      <c r="N328" s="85"/>
      <c r="O328" s="85"/>
      <c r="P328" s="85"/>
      <c r="Q328" s="60"/>
    </row>
    <row r="329" spans="1:17" x14ac:dyDescent="0.35">
      <c r="A329" s="45">
        <v>45983</v>
      </c>
      <c r="B329" s="46" t="s">
        <v>66</v>
      </c>
      <c r="C329" s="51"/>
      <c r="D329" s="51"/>
      <c r="E329" s="51"/>
      <c r="F329" s="51"/>
      <c r="G329" s="51"/>
      <c r="H329" s="51"/>
      <c r="I329" s="51"/>
      <c r="J329" s="52"/>
      <c r="K329" s="53"/>
      <c r="L329" s="54"/>
      <c r="M329" s="55"/>
      <c r="N329" s="52"/>
      <c r="O329" s="52"/>
      <c r="P329" s="52"/>
      <c r="Q329" s="53"/>
    </row>
    <row r="330" spans="1:17" x14ac:dyDescent="0.35">
      <c r="A330" s="45">
        <v>45984</v>
      </c>
      <c r="B330" s="46" t="s">
        <v>67</v>
      </c>
      <c r="C330" s="51"/>
      <c r="D330" s="51"/>
      <c r="E330" s="51"/>
      <c r="F330" s="51"/>
      <c r="G330" s="51"/>
      <c r="H330" s="51"/>
      <c r="I330" s="51"/>
      <c r="J330" s="52"/>
      <c r="K330" s="53"/>
      <c r="L330" s="54"/>
      <c r="M330" s="55"/>
      <c r="N330" s="52"/>
      <c r="O330" s="52"/>
      <c r="P330" s="52"/>
      <c r="Q330" s="53"/>
    </row>
    <row r="331" spans="1:17" x14ac:dyDescent="0.35">
      <c r="A331" s="37">
        <v>45985</v>
      </c>
      <c r="B331" s="38" t="s">
        <v>68</v>
      </c>
      <c r="C331" s="39">
        <v>48</v>
      </c>
      <c r="D331" s="39"/>
      <c r="E331" s="39"/>
      <c r="F331" s="39"/>
      <c r="G331" s="39"/>
      <c r="H331" s="39"/>
      <c r="I331" s="39"/>
      <c r="J331" s="85"/>
      <c r="K331" s="60"/>
      <c r="L331" s="86"/>
      <c r="M331" s="87"/>
      <c r="N331" s="85"/>
      <c r="O331" s="85"/>
      <c r="P331" s="85"/>
      <c r="Q331" s="60"/>
    </row>
    <row r="332" spans="1:17" x14ac:dyDescent="0.35">
      <c r="A332" s="37">
        <v>45986</v>
      </c>
      <c r="B332" s="38" t="s">
        <v>69</v>
      </c>
      <c r="C332" s="39">
        <v>48</v>
      </c>
      <c r="D332" s="39"/>
      <c r="E332" s="39"/>
      <c r="F332" s="39"/>
      <c r="G332" s="39"/>
      <c r="H332" s="39"/>
      <c r="I332" s="39"/>
      <c r="J332" s="85"/>
      <c r="K332" s="60"/>
      <c r="L332" s="86"/>
      <c r="M332" s="87"/>
      <c r="N332" s="85"/>
      <c r="O332" s="85"/>
      <c r="P332" s="85"/>
      <c r="Q332" s="60"/>
    </row>
    <row r="333" spans="1:17" x14ac:dyDescent="0.35">
      <c r="A333" s="37">
        <v>45987</v>
      </c>
      <c r="B333" s="38" t="s">
        <v>63</v>
      </c>
      <c r="C333" s="39">
        <v>48</v>
      </c>
      <c r="D333" s="39"/>
      <c r="E333" s="39"/>
      <c r="F333" s="39"/>
      <c r="G333" s="39"/>
      <c r="H333" s="39"/>
      <c r="I333" s="39"/>
      <c r="J333" s="85"/>
      <c r="K333" s="60"/>
      <c r="L333" s="86"/>
      <c r="M333" s="87"/>
      <c r="N333" s="85"/>
      <c r="O333" s="85"/>
      <c r="P333" s="85"/>
      <c r="Q333" s="60"/>
    </row>
    <row r="334" spans="1:17" x14ac:dyDescent="0.35">
      <c r="A334" s="37">
        <v>45988</v>
      </c>
      <c r="B334" s="38" t="s">
        <v>64</v>
      </c>
      <c r="C334" s="39">
        <v>48</v>
      </c>
      <c r="D334" s="39"/>
      <c r="E334" s="39"/>
      <c r="F334" s="39"/>
      <c r="G334" s="39"/>
      <c r="H334" s="39"/>
      <c r="I334" s="39"/>
      <c r="J334" s="85"/>
      <c r="K334" s="60"/>
      <c r="L334" s="86"/>
      <c r="M334" s="87"/>
      <c r="N334" s="85"/>
      <c r="O334" s="85"/>
      <c r="P334" s="85"/>
      <c r="Q334" s="60"/>
    </row>
    <row r="335" spans="1:17" x14ac:dyDescent="0.35">
      <c r="A335" s="37">
        <v>45989</v>
      </c>
      <c r="B335" s="38" t="s">
        <v>65</v>
      </c>
      <c r="C335" s="39">
        <v>48</v>
      </c>
      <c r="D335" s="39"/>
      <c r="E335" s="39"/>
      <c r="F335" s="39"/>
      <c r="G335" s="39"/>
      <c r="H335" s="39"/>
      <c r="I335" s="39"/>
      <c r="J335" s="85"/>
      <c r="K335" s="60"/>
      <c r="L335" s="86"/>
      <c r="M335" s="87"/>
      <c r="N335" s="85"/>
      <c r="O335" s="85"/>
      <c r="P335" s="85"/>
      <c r="Q335" s="60"/>
    </row>
    <row r="336" spans="1:17" x14ac:dyDescent="0.35">
      <c r="A336" s="45">
        <v>45990</v>
      </c>
      <c r="B336" s="46" t="s">
        <v>66</v>
      </c>
      <c r="C336" s="51"/>
      <c r="D336" s="51"/>
      <c r="E336" s="51"/>
      <c r="F336" s="51"/>
      <c r="G336" s="51"/>
      <c r="H336" s="51"/>
      <c r="I336" s="51"/>
      <c r="J336" s="52"/>
      <c r="K336" s="53"/>
      <c r="L336" s="54"/>
      <c r="M336" s="55"/>
      <c r="N336" s="52"/>
      <c r="O336" s="52"/>
      <c r="P336" s="52"/>
      <c r="Q336" s="53"/>
    </row>
    <row r="337" spans="1:17" x14ac:dyDescent="0.35">
      <c r="A337" s="45">
        <v>45991</v>
      </c>
      <c r="B337" s="46" t="s">
        <v>67</v>
      </c>
      <c r="C337" s="51"/>
      <c r="D337" s="51"/>
      <c r="E337" s="51"/>
      <c r="F337" s="51"/>
      <c r="G337" s="51"/>
      <c r="H337" s="51"/>
      <c r="I337" s="51"/>
      <c r="J337" s="52"/>
      <c r="K337" s="53"/>
      <c r="L337" s="54"/>
      <c r="M337" s="55"/>
      <c r="N337" s="52"/>
      <c r="O337" s="52"/>
      <c r="P337" s="52"/>
      <c r="Q337" s="53"/>
    </row>
    <row r="338" spans="1:17" x14ac:dyDescent="0.35">
      <c r="A338" s="37">
        <v>45992</v>
      </c>
      <c r="B338" s="38" t="s">
        <v>68</v>
      </c>
      <c r="C338" s="39">
        <v>49</v>
      </c>
      <c r="D338" s="39"/>
      <c r="E338" s="39"/>
      <c r="F338" s="39"/>
      <c r="G338" s="39"/>
      <c r="H338" s="39"/>
      <c r="I338" s="39"/>
      <c r="J338" s="40"/>
      <c r="K338" s="41"/>
      <c r="L338" s="90"/>
      <c r="M338" s="91"/>
      <c r="N338" s="40"/>
      <c r="O338" s="40"/>
      <c r="P338" s="40"/>
      <c r="Q338" s="41"/>
    </row>
    <row r="339" spans="1:17" x14ac:dyDescent="0.35">
      <c r="A339" s="37">
        <v>45993</v>
      </c>
      <c r="B339" s="38" t="s">
        <v>69</v>
      </c>
      <c r="C339" s="39">
        <v>49</v>
      </c>
      <c r="D339" s="39"/>
      <c r="E339" s="39"/>
      <c r="F339" s="39"/>
      <c r="G339" s="39"/>
      <c r="H339" s="39"/>
      <c r="I339" s="39"/>
      <c r="J339" s="40"/>
      <c r="K339" s="41"/>
      <c r="L339" s="90"/>
      <c r="M339" s="91"/>
      <c r="N339" s="40"/>
      <c r="O339" s="40"/>
      <c r="P339" s="40"/>
      <c r="Q339" s="41"/>
    </row>
    <row r="340" spans="1:17" x14ac:dyDescent="0.35">
      <c r="A340" s="37">
        <v>45994</v>
      </c>
      <c r="B340" s="38" t="s">
        <v>63</v>
      </c>
      <c r="C340" s="39">
        <v>49</v>
      </c>
      <c r="D340" s="39"/>
      <c r="E340" s="39"/>
      <c r="F340" s="39"/>
      <c r="G340" s="39"/>
      <c r="H340" s="39"/>
      <c r="I340" s="39"/>
      <c r="J340" s="40"/>
      <c r="K340" s="41"/>
      <c r="L340" s="90"/>
      <c r="M340" s="91"/>
      <c r="N340" s="40"/>
      <c r="O340" s="40"/>
      <c r="P340" s="40"/>
      <c r="Q340" s="41"/>
    </row>
    <row r="341" spans="1:17" x14ac:dyDescent="0.35">
      <c r="A341" s="37">
        <v>45995</v>
      </c>
      <c r="B341" s="38" t="s">
        <v>64</v>
      </c>
      <c r="C341" s="39">
        <v>49</v>
      </c>
      <c r="D341" s="39"/>
      <c r="E341" s="39"/>
      <c r="F341" s="39"/>
      <c r="G341" s="39"/>
      <c r="H341" s="39"/>
      <c r="I341" s="39"/>
      <c r="J341" s="40"/>
      <c r="K341" s="41"/>
      <c r="L341" s="90"/>
      <c r="M341" s="91"/>
      <c r="N341" s="40"/>
      <c r="O341" s="40"/>
      <c r="P341" s="40"/>
      <c r="Q341" s="41"/>
    </row>
    <row r="342" spans="1:17" x14ac:dyDescent="0.35">
      <c r="A342" s="37">
        <v>45996</v>
      </c>
      <c r="B342" s="38" t="s">
        <v>65</v>
      </c>
      <c r="C342" s="39">
        <v>49</v>
      </c>
      <c r="D342" s="39"/>
      <c r="E342" s="39"/>
      <c r="F342" s="39"/>
      <c r="G342" s="39"/>
      <c r="H342" s="39"/>
      <c r="I342" s="39"/>
      <c r="J342" s="40"/>
      <c r="K342" s="41"/>
      <c r="L342" s="90"/>
      <c r="M342" s="91"/>
      <c r="N342" s="40"/>
      <c r="O342" s="40"/>
      <c r="P342" s="40"/>
      <c r="Q342" s="41"/>
    </row>
    <row r="343" spans="1:17" x14ac:dyDescent="0.35">
      <c r="A343" s="45">
        <v>45997</v>
      </c>
      <c r="B343" s="46" t="s">
        <v>66</v>
      </c>
      <c r="C343" s="51"/>
      <c r="D343" s="51"/>
      <c r="E343" s="51"/>
      <c r="F343" s="51"/>
      <c r="G343" s="51"/>
      <c r="H343" s="51"/>
      <c r="I343" s="51"/>
      <c r="J343" s="52"/>
      <c r="K343" s="53"/>
      <c r="L343" s="54"/>
      <c r="M343" s="55"/>
      <c r="N343" s="52"/>
      <c r="O343" s="52"/>
      <c r="P343" s="52"/>
      <c r="Q343" s="53"/>
    </row>
    <row r="344" spans="1:17" x14ac:dyDescent="0.35">
      <c r="A344" s="45">
        <v>45998</v>
      </c>
      <c r="B344" s="46" t="s">
        <v>67</v>
      </c>
      <c r="C344" s="51"/>
      <c r="D344" s="51"/>
      <c r="E344" s="51"/>
      <c r="F344" s="51"/>
      <c r="G344" s="51"/>
      <c r="H344" s="51"/>
      <c r="I344" s="51"/>
      <c r="J344" s="52"/>
      <c r="K344" s="53"/>
      <c r="L344" s="54"/>
      <c r="M344" s="55"/>
      <c r="N344" s="52"/>
      <c r="O344" s="52"/>
      <c r="P344" s="52"/>
      <c r="Q344" s="53"/>
    </row>
    <row r="345" spans="1:17" x14ac:dyDescent="0.35">
      <c r="A345" s="37">
        <v>45999</v>
      </c>
      <c r="B345" s="38" t="s">
        <v>68</v>
      </c>
      <c r="C345" s="39">
        <v>50</v>
      </c>
      <c r="D345" s="39"/>
      <c r="E345" s="39"/>
      <c r="F345" s="39"/>
      <c r="G345" s="39"/>
      <c r="H345" s="39"/>
      <c r="I345" s="39"/>
      <c r="J345" s="40"/>
      <c r="K345" s="41"/>
      <c r="L345" s="90"/>
      <c r="M345" s="91"/>
      <c r="N345" s="40"/>
      <c r="O345" s="40"/>
      <c r="P345" s="40"/>
      <c r="Q345" s="41"/>
    </row>
    <row r="346" spans="1:17" ht="25" x14ac:dyDescent="0.35">
      <c r="A346" s="37">
        <v>46000</v>
      </c>
      <c r="B346" s="38" t="s">
        <v>69</v>
      </c>
      <c r="C346" s="39">
        <v>50</v>
      </c>
      <c r="D346" s="391" t="s">
        <v>150</v>
      </c>
      <c r="E346" s="392"/>
      <c r="F346" s="393"/>
      <c r="G346" s="39"/>
      <c r="H346" s="39"/>
      <c r="I346" s="39"/>
      <c r="J346" s="40"/>
      <c r="K346" s="41"/>
      <c r="L346" s="90"/>
      <c r="M346" s="72" t="s">
        <v>150</v>
      </c>
      <c r="N346" s="40"/>
      <c r="O346" s="40"/>
      <c r="P346" s="40"/>
      <c r="Q346" s="41"/>
    </row>
    <row r="347" spans="1:17" ht="25" x14ac:dyDescent="0.35">
      <c r="A347" s="37">
        <v>46001</v>
      </c>
      <c r="B347" s="38" t="s">
        <v>63</v>
      </c>
      <c r="C347" s="39">
        <v>50</v>
      </c>
      <c r="D347" s="391" t="s">
        <v>150</v>
      </c>
      <c r="E347" s="392"/>
      <c r="F347" s="393"/>
      <c r="G347" s="39"/>
      <c r="H347" s="39"/>
      <c r="I347" s="39"/>
      <c r="J347" s="40"/>
      <c r="K347" s="41"/>
      <c r="L347" s="90"/>
      <c r="M347" s="72" t="s">
        <v>150</v>
      </c>
      <c r="N347" s="40"/>
      <c r="O347" s="40"/>
      <c r="P347" s="40"/>
      <c r="Q347" s="41"/>
    </row>
    <row r="348" spans="1:17" x14ac:dyDescent="0.35">
      <c r="A348" s="37">
        <v>46002</v>
      </c>
      <c r="B348" s="38" t="s">
        <v>64</v>
      </c>
      <c r="C348" s="39">
        <v>50</v>
      </c>
      <c r="D348" s="39"/>
      <c r="E348" s="39"/>
      <c r="F348" s="39"/>
      <c r="G348" s="39"/>
      <c r="H348" s="39"/>
      <c r="I348" s="39"/>
      <c r="J348" s="40"/>
      <c r="K348" s="41"/>
      <c r="L348" s="90"/>
      <c r="M348" s="91"/>
      <c r="N348" s="40"/>
      <c r="O348" s="40"/>
      <c r="P348" s="40"/>
      <c r="Q348" s="41"/>
    </row>
    <row r="349" spans="1:17" x14ac:dyDescent="0.35">
      <c r="A349" s="37">
        <v>46003</v>
      </c>
      <c r="B349" s="38" t="s">
        <v>65</v>
      </c>
      <c r="C349" s="39">
        <v>50</v>
      </c>
      <c r="D349" s="39"/>
      <c r="E349" s="39"/>
      <c r="F349" s="39"/>
      <c r="G349" s="39"/>
      <c r="H349" s="39"/>
      <c r="I349" s="39"/>
      <c r="J349" s="40"/>
      <c r="K349" s="41"/>
      <c r="L349" s="90"/>
      <c r="M349" s="91"/>
      <c r="N349" s="40"/>
      <c r="O349" s="40"/>
      <c r="P349" s="40"/>
      <c r="Q349" s="41"/>
    </row>
    <row r="350" spans="1:17" x14ac:dyDescent="0.35">
      <c r="A350" s="45">
        <v>46004</v>
      </c>
      <c r="B350" s="46" t="s">
        <v>66</v>
      </c>
      <c r="C350" s="51"/>
      <c r="D350" s="51"/>
      <c r="E350" s="51"/>
      <c r="F350" s="51"/>
      <c r="G350" s="51"/>
      <c r="H350" s="51"/>
      <c r="I350" s="51"/>
      <c r="J350" s="52"/>
      <c r="K350" s="53"/>
      <c r="L350" s="54"/>
      <c r="M350" s="55"/>
      <c r="N350" s="52"/>
      <c r="O350" s="52"/>
      <c r="P350" s="52"/>
      <c r="Q350" s="53"/>
    </row>
    <row r="351" spans="1:17" x14ac:dyDescent="0.35">
      <c r="A351" s="45">
        <v>46005</v>
      </c>
      <c r="B351" s="46" t="s">
        <v>67</v>
      </c>
      <c r="C351" s="51"/>
      <c r="D351" s="51"/>
      <c r="E351" s="51"/>
      <c r="F351" s="51"/>
      <c r="G351" s="51"/>
      <c r="H351" s="51"/>
      <c r="I351" s="51"/>
      <c r="J351" s="52"/>
      <c r="K351" s="53"/>
      <c r="L351" s="54"/>
      <c r="M351" s="55"/>
      <c r="N351" s="52"/>
      <c r="O351" s="52"/>
      <c r="P351" s="52"/>
      <c r="Q351" s="53"/>
    </row>
    <row r="352" spans="1:17" x14ac:dyDescent="0.35">
      <c r="A352" s="37">
        <v>46006</v>
      </c>
      <c r="B352" s="38" t="s">
        <v>68</v>
      </c>
      <c r="C352" s="39">
        <v>51</v>
      </c>
      <c r="D352" s="39"/>
      <c r="E352" s="39"/>
      <c r="F352" s="39"/>
      <c r="G352" s="39"/>
      <c r="H352" s="39"/>
      <c r="I352" s="39"/>
      <c r="J352" s="85"/>
      <c r="K352" s="60"/>
      <c r="L352" s="86"/>
      <c r="M352" s="87"/>
      <c r="N352" s="85"/>
      <c r="O352" s="85"/>
      <c r="P352" s="85"/>
      <c r="Q352" s="60"/>
    </row>
    <row r="353" spans="1:17" x14ac:dyDescent="0.35">
      <c r="A353" s="37">
        <v>46007</v>
      </c>
      <c r="B353" s="38" t="s">
        <v>69</v>
      </c>
      <c r="C353" s="39">
        <v>51</v>
      </c>
      <c r="D353" s="39"/>
      <c r="E353" s="39"/>
      <c r="F353" s="39"/>
      <c r="G353" s="39"/>
      <c r="H353" s="39"/>
      <c r="I353" s="39"/>
      <c r="J353" s="85"/>
      <c r="K353" s="60"/>
      <c r="L353" s="86"/>
      <c r="M353" s="87"/>
      <c r="N353" s="85"/>
      <c r="O353" s="85"/>
      <c r="P353" s="85"/>
      <c r="Q353" s="60"/>
    </row>
    <row r="354" spans="1:17" x14ac:dyDescent="0.35">
      <c r="A354" s="37">
        <v>46008</v>
      </c>
      <c r="B354" s="38" t="s">
        <v>63</v>
      </c>
      <c r="C354" s="39">
        <v>51</v>
      </c>
      <c r="D354" s="39"/>
      <c r="E354" s="39"/>
      <c r="F354" s="39"/>
      <c r="G354" s="39"/>
      <c r="H354" s="39"/>
      <c r="I354" s="39"/>
      <c r="J354" s="85"/>
      <c r="K354" s="60"/>
      <c r="L354" s="86"/>
      <c r="M354" s="87"/>
      <c r="N354" s="85"/>
      <c r="O354" s="85"/>
      <c r="P354" s="85"/>
      <c r="Q354" s="60"/>
    </row>
    <row r="355" spans="1:17" x14ac:dyDescent="0.35">
      <c r="A355" s="37">
        <v>46009</v>
      </c>
      <c r="B355" s="38" t="s">
        <v>64</v>
      </c>
      <c r="C355" s="39">
        <v>51</v>
      </c>
      <c r="D355" s="39"/>
      <c r="E355" s="39"/>
      <c r="F355" s="39"/>
      <c r="G355" s="39"/>
      <c r="H355" s="39"/>
      <c r="I355" s="39"/>
      <c r="J355" s="85"/>
      <c r="K355" s="60"/>
      <c r="L355" s="86"/>
      <c r="M355" s="87"/>
      <c r="N355" s="85"/>
      <c r="O355" s="85"/>
      <c r="P355" s="85"/>
      <c r="Q355" s="60"/>
    </row>
    <row r="356" spans="1:17" x14ac:dyDescent="0.35">
      <c r="A356" s="37">
        <v>46010</v>
      </c>
      <c r="B356" s="38" t="s">
        <v>65</v>
      </c>
      <c r="C356" s="39">
        <v>51</v>
      </c>
      <c r="D356" s="39"/>
      <c r="E356" s="39"/>
      <c r="F356" s="39"/>
      <c r="G356" s="39"/>
      <c r="H356" s="39"/>
      <c r="I356" s="39"/>
      <c r="J356" s="85"/>
      <c r="K356" s="60"/>
      <c r="L356" s="86"/>
      <c r="M356" s="87"/>
      <c r="N356" s="85"/>
      <c r="O356" s="85"/>
      <c r="P356" s="85"/>
      <c r="Q356" s="60"/>
    </row>
    <row r="357" spans="1:17" x14ac:dyDescent="0.35">
      <c r="A357" s="45">
        <v>46011</v>
      </c>
      <c r="B357" s="46" t="s">
        <v>66</v>
      </c>
      <c r="C357" s="51"/>
      <c r="D357" s="51"/>
      <c r="E357" s="51"/>
      <c r="F357" s="51"/>
      <c r="G357" s="51"/>
      <c r="H357" s="51"/>
      <c r="I357" s="51"/>
      <c r="J357" s="52"/>
      <c r="K357" s="53"/>
      <c r="L357" s="54"/>
      <c r="M357" s="55"/>
      <c r="N357" s="52"/>
      <c r="O357" s="52"/>
      <c r="P357" s="52"/>
      <c r="Q357" s="53"/>
    </row>
    <row r="358" spans="1:17" x14ac:dyDescent="0.35">
      <c r="A358" s="45">
        <v>46012</v>
      </c>
      <c r="B358" s="46" t="s">
        <v>67</v>
      </c>
      <c r="C358" s="51"/>
      <c r="D358" s="51"/>
      <c r="E358" s="51"/>
      <c r="F358" s="51"/>
      <c r="G358" s="51"/>
      <c r="H358" s="51"/>
      <c r="I358" s="51"/>
      <c r="J358" s="52"/>
      <c r="K358" s="53"/>
      <c r="L358" s="54"/>
      <c r="M358" s="55"/>
      <c r="N358" s="52"/>
      <c r="O358" s="52"/>
      <c r="P358" s="52"/>
      <c r="Q358" s="53"/>
    </row>
    <row r="359" spans="1:17" x14ac:dyDescent="0.35">
      <c r="A359" s="37">
        <v>46013</v>
      </c>
      <c r="B359" s="38" t="s">
        <v>68</v>
      </c>
      <c r="C359" s="39"/>
      <c r="D359" s="39"/>
      <c r="E359" s="39"/>
      <c r="F359" s="39"/>
      <c r="G359" s="39"/>
      <c r="H359" s="39"/>
      <c r="I359" s="39"/>
      <c r="J359" s="40"/>
      <c r="K359" s="41"/>
      <c r="L359" s="42" t="s">
        <v>151</v>
      </c>
      <c r="M359" s="43"/>
      <c r="N359" s="44"/>
      <c r="O359" s="44"/>
      <c r="P359" s="44"/>
      <c r="Q359" s="41"/>
    </row>
    <row r="360" spans="1:17" x14ac:dyDescent="0.35">
      <c r="A360" s="63">
        <v>46014</v>
      </c>
      <c r="B360" s="69" t="s">
        <v>69</v>
      </c>
      <c r="C360" s="70">
        <v>52</v>
      </c>
      <c r="D360" s="70"/>
      <c r="E360" s="70"/>
      <c r="F360" s="70"/>
      <c r="G360" s="70"/>
      <c r="H360" s="70"/>
      <c r="I360" s="70"/>
      <c r="J360" s="40"/>
      <c r="K360" s="41"/>
      <c r="L360" s="42" t="s">
        <v>151</v>
      </c>
      <c r="M360" s="43"/>
      <c r="N360" s="44"/>
      <c r="O360" s="44"/>
      <c r="P360" s="44"/>
      <c r="Q360" s="41"/>
    </row>
    <row r="361" spans="1:17" x14ac:dyDescent="0.35">
      <c r="A361" s="76">
        <v>46015</v>
      </c>
      <c r="B361" s="77" t="s">
        <v>63</v>
      </c>
      <c r="C361" s="47">
        <v>52</v>
      </c>
      <c r="D361" s="52" t="s">
        <v>152</v>
      </c>
      <c r="E361" s="52"/>
      <c r="F361" s="52"/>
      <c r="G361" s="52"/>
      <c r="H361" s="52"/>
      <c r="I361" s="47"/>
      <c r="J361" s="52" t="s">
        <v>152</v>
      </c>
      <c r="K361" s="53"/>
      <c r="L361" s="54" t="s">
        <v>152</v>
      </c>
      <c r="M361" s="55"/>
      <c r="N361" s="52"/>
      <c r="O361" s="52"/>
      <c r="P361" s="52"/>
      <c r="Q361" s="53"/>
    </row>
    <row r="362" spans="1:17" x14ac:dyDescent="0.35">
      <c r="A362" s="76">
        <v>46016</v>
      </c>
      <c r="B362" s="77" t="s">
        <v>64</v>
      </c>
      <c r="C362" s="47">
        <v>52</v>
      </c>
      <c r="D362" s="52" t="s">
        <v>153</v>
      </c>
      <c r="E362" s="52"/>
      <c r="F362" s="52"/>
      <c r="G362" s="52"/>
      <c r="H362" s="52"/>
      <c r="I362" s="47"/>
      <c r="J362" s="52" t="s">
        <v>153</v>
      </c>
      <c r="K362" s="53"/>
      <c r="L362" s="54" t="s">
        <v>153</v>
      </c>
      <c r="M362" s="55"/>
      <c r="N362" s="52"/>
      <c r="O362" s="52"/>
      <c r="P362" s="52"/>
      <c r="Q362" s="53"/>
    </row>
    <row r="363" spans="1:17" x14ac:dyDescent="0.35">
      <c r="A363" s="76">
        <v>46017</v>
      </c>
      <c r="B363" s="77" t="s">
        <v>65</v>
      </c>
      <c r="C363" s="47">
        <v>52</v>
      </c>
      <c r="D363" s="52" t="s">
        <v>154</v>
      </c>
      <c r="E363" s="52"/>
      <c r="F363" s="52"/>
      <c r="G363" s="52"/>
      <c r="H363" s="52"/>
      <c r="I363" s="47"/>
      <c r="J363" s="52" t="s">
        <v>154</v>
      </c>
      <c r="K363" s="53"/>
      <c r="L363" s="54" t="s">
        <v>154</v>
      </c>
      <c r="M363" s="55"/>
      <c r="N363" s="52"/>
      <c r="O363" s="52"/>
      <c r="P363" s="52"/>
      <c r="Q363" s="53"/>
    </row>
    <row r="364" spans="1:17" x14ac:dyDescent="0.35">
      <c r="A364" s="45">
        <v>46018</v>
      </c>
      <c r="B364" s="46" t="s">
        <v>66</v>
      </c>
      <c r="C364" s="47"/>
      <c r="D364" s="52"/>
      <c r="E364" s="52"/>
      <c r="F364" s="52"/>
      <c r="G364" s="52"/>
      <c r="H364" s="52"/>
      <c r="I364" s="47"/>
      <c r="J364" s="52"/>
      <c r="K364" s="53"/>
      <c r="L364" s="54"/>
      <c r="M364" s="55"/>
      <c r="N364" s="52"/>
      <c r="O364" s="52"/>
      <c r="P364" s="52"/>
      <c r="Q364" s="53"/>
    </row>
    <row r="365" spans="1:17" x14ac:dyDescent="0.35">
      <c r="A365" s="45">
        <v>46019</v>
      </c>
      <c r="B365" s="46" t="s">
        <v>67</v>
      </c>
      <c r="C365" s="47"/>
      <c r="D365" s="52"/>
      <c r="E365" s="52"/>
      <c r="F365" s="52"/>
      <c r="G365" s="52"/>
      <c r="H365" s="52"/>
      <c r="I365" s="47"/>
      <c r="J365" s="52"/>
      <c r="K365" s="53"/>
      <c r="L365" s="54"/>
      <c r="M365" s="55"/>
      <c r="N365" s="52"/>
      <c r="O365" s="52"/>
      <c r="P365" s="52"/>
      <c r="Q365" s="53"/>
    </row>
    <row r="366" spans="1:17" x14ac:dyDescent="0.35">
      <c r="A366" s="37">
        <v>46020</v>
      </c>
      <c r="B366" s="38" t="s">
        <v>68</v>
      </c>
      <c r="C366" s="39">
        <v>1</v>
      </c>
      <c r="D366" s="40"/>
      <c r="E366" s="40"/>
      <c r="F366" s="40"/>
      <c r="G366" s="40"/>
      <c r="H366" s="40"/>
      <c r="I366" s="39"/>
      <c r="J366" s="40"/>
      <c r="K366" s="41"/>
      <c r="L366" s="42" t="s">
        <v>151</v>
      </c>
      <c r="M366" s="43"/>
      <c r="N366" s="44"/>
      <c r="O366" s="44"/>
      <c r="P366" s="44"/>
      <c r="Q366" s="41"/>
    </row>
    <row r="367" spans="1:17" x14ac:dyDescent="0.35">
      <c r="A367" s="63">
        <v>46021</v>
      </c>
      <c r="B367" s="69" t="s">
        <v>69</v>
      </c>
      <c r="C367" s="39">
        <v>1</v>
      </c>
      <c r="D367" s="40"/>
      <c r="E367" s="40"/>
      <c r="F367" s="40"/>
      <c r="G367" s="40"/>
      <c r="H367" s="40"/>
      <c r="I367" s="39"/>
      <c r="J367" s="40"/>
      <c r="K367" s="41"/>
      <c r="L367" s="42" t="s">
        <v>151</v>
      </c>
      <c r="M367" s="43"/>
      <c r="N367" s="44"/>
      <c r="O367" s="44"/>
      <c r="P367" s="44"/>
      <c r="Q367" s="41"/>
    </row>
    <row r="368" spans="1:17" x14ac:dyDescent="0.35">
      <c r="A368" s="76">
        <v>46022</v>
      </c>
      <c r="B368" s="77" t="s">
        <v>63</v>
      </c>
      <c r="C368" s="47">
        <v>1</v>
      </c>
      <c r="D368" s="52" t="s">
        <v>155</v>
      </c>
      <c r="E368" s="52"/>
      <c r="F368" s="52"/>
      <c r="G368" s="52"/>
      <c r="H368" s="52"/>
      <c r="I368" s="47"/>
      <c r="J368" s="52" t="s">
        <v>155</v>
      </c>
      <c r="K368" s="53"/>
      <c r="L368" s="54" t="s">
        <v>155</v>
      </c>
      <c r="M368" s="55"/>
      <c r="N368" s="52"/>
      <c r="O368" s="52"/>
      <c r="P368" s="52"/>
      <c r="Q368" s="53"/>
    </row>
    <row r="369" spans="1:12" x14ac:dyDescent="0.35">
      <c r="A369">
        <f>NETWORKDAYS(A4,A368)</f>
        <v>261</v>
      </c>
      <c r="D369" s="105" t="s">
        <v>159</v>
      </c>
      <c r="E369" s="105" t="s">
        <v>158</v>
      </c>
      <c r="F369" s="105" t="s">
        <v>158</v>
      </c>
      <c r="G369" s="105" t="s">
        <v>158</v>
      </c>
      <c r="H369" s="105" t="s">
        <v>158</v>
      </c>
      <c r="I369" s="105" t="s">
        <v>158</v>
      </c>
      <c r="J369" s="105" t="s">
        <v>158</v>
      </c>
      <c r="K369" s="105" t="s">
        <v>158</v>
      </c>
      <c r="L369" s="105" t="s">
        <v>158</v>
      </c>
    </row>
    <row r="370" spans="1:12" x14ac:dyDescent="0.35">
      <c r="A370">
        <v>13</v>
      </c>
      <c r="B370" t="s">
        <v>156</v>
      </c>
      <c r="D370" s="105">
        <v>93</v>
      </c>
      <c r="E370" s="105">
        <v>93</v>
      </c>
      <c r="F370" s="105">
        <v>93</v>
      </c>
      <c r="G370" s="105">
        <v>50</v>
      </c>
      <c r="H370" s="105"/>
      <c r="I370" s="105">
        <v>45</v>
      </c>
      <c r="J370" s="105">
        <v>43</v>
      </c>
      <c r="K370" s="105">
        <v>34</v>
      </c>
      <c r="L370" s="105">
        <v>15</v>
      </c>
    </row>
    <row r="371" spans="1:12" x14ac:dyDescent="0.35">
      <c r="A371" s="92">
        <f>A369-A370</f>
        <v>248</v>
      </c>
      <c r="B371" s="92" t="s">
        <v>157</v>
      </c>
    </row>
    <row r="372" spans="1:12" x14ac:dyDescent="0.35">
      <c r="A372" t="s">
        <v>180</v>
      </c>
      <c r="D372">
        <f>$A$371-D370</f>
        <v>155</v>
      </c>
      <c r="E372">
        <f t="shared" ref="E372:L372" si="0">$A$371-E370</f>
        <v>155</v>
      </c>
      <c r="F372">
        <f t="shared" si="0"/>
        <v>155</v>
      </c>
      <c r="G372">
        <f t="shared" si="0"/>
        <v>198</v>
      </c>
      <c r="H372">
        <f t="shared" si="0"/>
        <v>248</v>
      </c>
      <c r="I372">
        <f t="shared" si="0"/>
        <v>203</v>
      </c>
      <c r="J372">
        <f t="shared" si="0"/>
        <v>205</v>
      </c>
      <c r="K372">
        <f t="shared" si="0"/>
        <v>214</v>
      </c>
      <c r="L372">
        <f t="shared" si="0"/>
        <v>233</v>
      </c>
    </row>
    <row r="373" spans="1:12" x14ac:dyDescent="0.35">
      <c r="A373" t="s">
        <v>30</v>
      </c>
      <c r="D373" s="93">
        <f>AVERAGE(D372:L372)</f>
        <v>196.22222222222223</v>
      </c>
    </row>
    <row r="374" spans="1:12" x14ac:dyDescent="0.35">
      <c r="A374" t="s">
        <v>181</v>
      </c>
      <c r="D374" s="96">
        <f>D373/250</f>
        <v>0.78488888888888897</v>
      </c>
    </row>
  </sheetData>
  <mergeCells count="91">
    <mergeCell ref="D88:F88"/>
    <mergeCell ref="D59:F59"/>
    <mergeCell ref="D60:F60"/>
    <mergeCell ref="D61:F61"/>
    <mergeCell ref="D66:F66"/>
    <mergeCell ref="D67:F67"/>
    <mergeCell ref="D73:F73"/>
    <mergeCell ref="D74:F74"/>
    <mergeCell ref="D80:F80"/>
    <mergeCell ref="D81:F81"/>
    <mergeCell ref="D82:F82"/>
    <mergeCell ref="D87:F87"/>
    <mergeCell ref="D129:F129"/>
    <mergeCell ref="D89:F89"/>
    <mergeCell ref="D93:F93"/>
    <mergeCell ref="D94:F94"/>
    <mergeCell ref="D95:F95"/>
    <mergeCell ref="D96:F96"/>
    <mergeCell ref="D97:F97"/>
    <mergeCell ref="D101:F101"/>
    <mergeCell ref="D102:F102"/>
    <mergeCell ref="D108:F108"/>
    <mergeCell ref="D109:F109"/>
    <mergeCell ref="D128:F128"/>
    <mergeCell ref="D178:F178"/>
    <mergeCell ref="D130:F130"/>
    <mergeCell ref="D131:F131"/>
    <mergeCell ref="D132:F132"/>
    <mergeCell ref="D144:F144"/>
    <mergeCell ref="D145:F145"/>
    <mergeCell ref="D157:F157"/>
    <mergeCell ref="D158:F158"/>
    <mergeCell ref="D159:F159"/>
    <mergeCell ref="D160:F160"/>
    <mergeCell ref="D165:F165"/>
    <mergeCell ref="D166:F166"/>
    <mergeCell ref="D206:F206"/>
    <mergeCell ref="D179:F179"/>
    <mergeCell ref="D185:F185"/>
    <mergeCell ref="D186:F186"/>
    <mergeCell ref="D193:F193"/>
    <mergeCell ref="D194:F194"/>
    <mergeCell ref="D198:F198"/>
    <mergeCell ref="D199:F199"/>
    <mergeCell ref="D200:F200"/>
    <mergeCell ref="D201:F201"/>
    <mergeCell ref="D202:F202"/>
    <mergeCell ref="D205:F205"/>
    <mergeCell ref="D237:F237"/>
    <mergeCell ref="D207:F207"/>
    <mergeCell ref="D208:F208"/>
    <mergeCell ref="D209:F209"/>
    <mergeCell ref="D213:F213"/>
    <mergeCell ref="D214:F214"/>
    <mergeCell ref="D215:F215"/>
    <mergeCell ref="D228:F228"/>
    <mergeCell ref="D229:F229"/>
    <mergeCell ref="D234:F234"/>
    <mergeCell ref="D235:F235"/>
    <mergeCell ref="D236:F236"/>
    <mergeCell ref="D290:F290"/>
    <mergeCell ref="D241:F241"/>
    <mergeCell ref="D242:F242"/>
    <mergeCell ref="D263:F263"/>
    <mergeCell ref="D264:F264"/>
    <mergeCell ref="D269:F269"/>
    <mergeCell ref="D270:F270"/>
    <mergeCell ref="D276:F276"/>
    <mergeCell ref="D277:F277"/>
    <mergeCell ref="D283:F283"/>
    <mergeCell ref="D284:F284"/>
    <mergeCell ref="D289:F289"/>
    <mergeCell ref="D318:F318"/>
    <mergeCell ref="D291:F291"/>
    <mergeCell ref="D292:F292"/>
    <mergeCell ref="D293:F293"/>
    <mergeCell ref="D297:F297"/>
    <mergeCell ref="D298:F298"/>
    <mergeCell ref="D299:F299"/>
    <mergeCell ref="D304:F304"/>
    <mergeCell ref="D305:F305"/>
    <mergeCell ref="D311:F311"/>
    <mergeCell ref="D312:F312"/>
    <mergeCell ref="D317:F317"/>
    <mergeCell ref="D347:F347"/>
    <mergeCell ref="D319:F319"/>
    <mergeCell ref="D320:F320"/>
    <mergeCell ref="D321:F321"/>
    <mergeCell ref="D326:F326"/>
    <mergeCell ref="D327:F327"/>
    <mergeCell ref="D346:F346"/>
  </mergeCells>
  <conditionalFormatting sqref="D66:D67 M66:M67">
    <cfRule type="containsText" dxfId="0" priority="1" operator="containsText" text="VAB3D">
      <formula>NOT(ISERROR(SEARCH("VAB3D",D66)))</formula>
    </cfRule>
  </conditionalFormatting>
  <pageMargins left="0.7" right="0.7" top="0.78740157499999996" bottom="0.78740157499999996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21726ED6EBAD4BB6A0DEBD1BF95444" ma:contentTypeVersion="13" ma:contentTypeDescription="Create a new document." ma:contentTypeScope="" ma:versionID="3044b4f971bf27d17d61b33f4a79d997">
  <xsd:schema xmlns:xsd="http://www.w3.org/2001/XMLSchema" xmlns:xs="http://www.w3.org/2001/XMLSchema" xmlns:p="http://schemas.microsoft.com/office/2006/metadata/properties" xmlns:ns2="0b9e63eb-4b50-49e5-9e9d-b9aac27d4a61" xmlns:ns3="892180ae-b4d3-4318-a2de-b800e8d747fb" targetNamespace="http://schemas.microsoft.com/office/2006/metadata/properties" ma:root="true" ma:fieldsID="fb426695f6e5dd7a84c2c27f59759440" ns2:_="" ns3:_="">
    <xsd:import namespace="0b9e63eb-4b50-49e5-9e9d-b9aac27d4a61"/>
    <xsd:import namespace="892180ae-b4d3-4318-a2de-b800e8d747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e63eb-4b50-49e5-9e9d-b9aac27d4a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946850a-ca17-4197-87c7-c8cd30f525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180ae-b4d3-4318-a2de-b800e8d747f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4210e9-0dd0-4d73-96d7-bf06f0558fb7}" ma:internalName="TaxCatchAll" ma:showField="CatchAllData" ma:web="892180ae-b4d3-4318-a2de-b800e8d747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9e63eb-4b50-49e5-9e9d-b9aac27d4a61">
      <Terms xmlns="http://schemas.microsoft.com/office/infopath/2007/PartnerControls"/>
    </lcf76f155ced4ddcb4097134ff3c332f>
    <TaxCatchAll xmlns="892180ae-b4d3-4318-a2de-b800e8d747f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253F4D-EA2D-41B9-B14F-941ABADEF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9e63eb-4b50-49e5-9e9d-b9aac27d4a61"/>
    <ds:schemaRef ds:uri="892180ae-b4d3-4318-a2de-b800e8d747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EDAA8B-08C3-490B-8F1B-D28EE46EB9E5}">
  <ds:schemaRefs>
    <ds:schemaRef ds:uri="http://purl.org/dc/elements/1.1/"/>
    <ds:schemaRef ds:uri="http://purl.org/dc/dcmitype/"/>
    <ds:schemaRef ds:uri="0b9e63eb-4b50-49e5-9e9d-b9aac27d4a61"/>
    <ds:schemaRef ds:uri="http://purl.org/dc/terms/"/>
    <ds:schemaRef ds:uri="892180ae-b4d3-4318-a2de-b800e8d747fb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91187B-F7B2-4C8A-92B0-A8C6669C79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Übersicht</vt:lpstr>
      <vt:lpstr>Buchungstool</vt:lpstr>
      <vt:lpstr>Input Buchungstool </vt:lpstr>
      <vt:lpstr>Input Raummiete</vt:lpstr>
      <vt:lpstr>Input Marktdaten</vt:lpstr>
      <vt:lpstr>Input Conferencing Services</vt:lpstr>
      <vt:lpstr>Input Zusatzangebote</vt:lpstr>
      <vt:lpstr>Raumplan</vt:lpstr>
      <vt:lpstr>Belegungsplan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Kasper, Karsten (VAA3D)</dc:creator>
  <cp:lastModifiedBy>Kasper, Karsten (RTD3D)</cp:lastModifiedBy>
  <cp:lastPrinted>2025-05-20T13:14:22Z</cp:lastPrinted>
  <dcterms:created xsi:type="dcterms:W3CDTF">2024-12-03T07:49:06Z</dcterms:created>
  <dcterms:modified xsi:type="dcterms:W3CDTF">2025-09-23T16:41:42Z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2024-12-03T08:29:56Z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1df7e178-3fba-4d96-a7bf-93cc7f494f2a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0x0101004F21726ED6EBAD4BB6A0DEBD1BF95444</vt:lpwstr>
  </property>
  <property fmtid="{D5CDD505-2E9C-101B-9397-08002B2CF9AE}" pid="10" name="MediaServiceImageTags">
    <vt:lpwstr/>
  </property>
  <property fmtid="{D5CDD505-2E9C-101B-9397-08002B2CF9AE}" pid="11" name="MSIP_Label_f0f5f9da-bb59-43e3-a7aa-358435e03557_Enabled">
    <vt:lpwstr>true</vt:lpwstr>
  </property>
  <property fmtid="{D5CDD505-2E9C-101B-9397-08002B2CF9AE}" pid="12" name="MSIP_Label_f0f5f9da-bb59-43e3-a7aa-358435e03557_SetDate">
    <vt:lpwstr>2024-12-10T11:25:15Z</vt:lpwstr>
  </property>
  <property fmtid="{D5CDD505-2E9C-101B-9397-08002B2CF9AE}" pid="13" name="MSIP_Label_f0f5f9da-bb59-43e3-a7aa-358435e03557_Method">
    <vt:lpwstr>Privileged</vt:lpwstr>
  </property>
  <property fmtid="{D5CDD505-2E9C-101B-9397-08002B2CF9AE}" pid="14" name="MSIP_Label_f0f5f9da-bb59-43e3-a7aa-358435e03557_Name">
    <vt:lpwstr>ERGO Internal</vt:lpwstr>
  </property>
  <property fmtid="{D5CDD505-2E9C-101B-9397-08002B2CF9AE}" pid="15" name="MSIP_Label_f0f5f9da-bb59-43e3-a7aa-358435e03557_SiteId">
    <vt:lpwstr>b81b1bcc-4864-4917-b597-9deb35336ab7</vt:lpwstr>
  </property>
  <property fmtid="{D5CDD505-2E9C-101B-9397-08002B2CF9AE}" pid="16" name="MSIP_Label_f0f5f9da-bb59-43e3-a7aa-358435e03557_ActionId">
    <vt:lpwstr>e0544fd0-6c15-47e9-a335-8d705a8469d6</vt:lpwstr>
  </property>
  <property fmtid="{D5CDD505-2E9C-101B-9397-08002B2CF9AE}" pid="17" name="MSIP_Label_f0f5f9da-bb59-43e3-a7aa-358435e03557_ContentBits">
    <vt:lpwstr>0</vt:lpwstr>
  </property>
</Properties>
</file>